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6" yWindow="0" windowWidth="24880" windowHeight="11320" activeTab="0"/>
  </bookViews>
  <sheets>
    <sheet name="Deelnemers" sheetId="1" r:id="rId1"/>
    <sheet name="1po" sheetId="2" r:id="rId2"/>
    <sheet name="1pa" sheetId="3" r:id="rId3"/>
    <sheet name="2po" sheetId="4" r:id="rId4"/>
    <sheet name="2pa" sheetId="5" r:id="rId5"/>
    <sheet name="4po" sheetId="6" r:id="rId6"/>
    <sheet name="2pa (2)" sheetId="7" r:id="rId7"/>
    <sheet name="4pa" sheetId="8" r:id="rId8"/>
  </sheets>
  <definedNames/>
  <calcPr fullCalcOnLoad="1"/>
</workbook>
</file>

<file path=xl/sharedStrings.xml><?xml version="1.0" encoding="utf-8"?>
<sst xmlns="http://schemas.openxmlformats.org/spreadsheetml/2006/main" count="337" uniqueCount="111">
  <si>
    <t>NR</t>
  </si>
  <si>
    <t>1e parcours</t>
  </si>
  <si>
    <t>Tijd</t>
  </si>
  <si>
    <t>Totaal</t>
  </si>
  <si>
    <t>Plts.</t>
  </si>
  <si>
    <t>2e parcours</t>
  </si>
  <si>
    <t>1 span pony</t>
  </si>
  <si>
    <t>1 + 2</t>
  </si>
  <si>
    <t>Lienke Briene</t>
  </si>
  <si>
    <t>1 span paard</t>
  </si>
  <si>
    <t>2 span paard</t>
  </si>
  <si>
    <t>Pony</t>
  </si>
  <si>
    <t>Rijder</t>
  </si>
  <si>
    <t>Paard</t>
  </si>
  <si>
    <t>Harry Tutert</t>
  </si>
  <si>
    <t>Furriant</t>
  </si>
  <si>
    <t>Jan Ekkel</t>
  </si>
  <si>
    <t>Cindy Botter</t>
  </si>
  <si>
    <t>Rebecca Ramaker</t>
  </si>
  <si>
    <t>Hottie</t>
  </si>
  <si>
    <t>Mauni</t>
  </si>
  <si>
    <t>Femke ten Kaate</t>
  </si>
  <si>
    <t>Jelle</t>
  </si>
  <si>
    <t>Melanie van Stelten</t>
  </si>
  <si>
    <t>Karina Groene</t>
  </si>
  <si>
    <t>Sando</t>
  </si>
  <si>
    <t>Bianca Haverkort</t>
  </si>
  <si>
    <t>Wout</t>
  </si>
  <si>
    <t>Linda Tutert</t>
  </si>
  <si>
    <t>Sanne</t>
  </si>
  <si>
    <t>Sebastiaan</t>
  </si>
  <si>
    <t>Alie Boekelo</t>
  </si>
  <si>
    <t>Henk Hans</t>
  </si>
  <si>
    <t>Dinozzo</t>
  </si>
  <si>
    <t>Jan Willem Buitenhuis</t>
  </si>
  <si>
    <t>Bommel</t>
  </si>
  <si>
    <t>Rikus Nijeboer</t>
  </si>
  <si>
    <t>Fia Mone</t>
  </si>
  <si>
    <t>Johan Lammers</t>
  </si>
  <si>
    <t>Femke noa</t>
  </si>
  <si>
    <t>Judith Scheuten</t>
  </si>
  <si>
    <t>Kim</t>
  </si>
  <si>
    <t>Henri Klement</t>
  </si>
  <si>
    <t>Otto</t>
  </si>
  <si>
    <t>Johan Holties</t>
  </si>
  <si>
    <t>Zerino</t>
  </si>
  <si>
    <t>Marielle van Benthem</t>
  </si>
  <si>
    <t>Wouter</t>
  </si>
  <si>
    <t>Henk Veurink</t>
  </si>
  <si>
    <t>Truus</t>
  </si>
  <si>
    <t>Remco Tutert</t>
  </si>
  <si>
    <t>Bjorn/Mark</t>
  </si>
  <si>
    <t>Seine Muis</t>
  </si>
  <si>
    <t>Romy/Josien</t>
  </si>
  <si>
    <t>Eddy Hekman</t>
  </si>
  <si>
    <t>Bobby/Novo</t>
  </si>
  <si>
    <t>Wilhelm Rökker</t>
  </si>
  <si>
    <t>Charlie chaplin/Magic'sFlame</t>
  </si>
  <si>
    <t>Herman Prenger</t>
  </si>
  <si>
    <t>Nick/Manchet</t>
  </si>
  <si>
    <t>Ramon Oosterveld</t>
  </si>
  <si>
    <t>Jaquar/Silvester</t>
  </si>
  <si>
    <t>Arjen Holties</t>
  </si>
  <si>
    <t>Hyderus/Nobilis</t>
  </si>
  <si>
    <t>Sascha Otter</t>
  </si>
  <si>
    <t>Benji/Zipper</t>
  </si>
  <si>
    <t>Judith Völker</t>
  </si>
  <si>
    <t>Lisanne v/d Spoel</t>
  </si>
  <si>
    <t>Sjors/Sjimmy</t>
  </si>
  <si>
    <t>Erna Moorlag</t>
  </si>
  <si>
    <t>Bombastic/Amazing Amy</t>
  </si>
  <si>
    <t>Harry/Sven</t>
  </si>
  <si>
    <t>Raymon Letteboer</t>
  </si>
  <si>
    <t>Olaf/Edje/Blues/Charlie/enique</t>
  </si>
  <si>
    <t>Jaron Wolters</t>
  </si>
  <si>
    <t>Egbert/Amarens</t>
  </si>
  <si>
    <t>Erik Mulder</t>
  </si>
  <si>
    <t>?/?/?/?</t>
  </si>
  <si>
    <t>Marijke Hammink</t>
  </si>
  <si>
    <t>Pronto/Pietje/Evert/Nelis</t>
  </si>
  <si>
    <t>Jannes kinds</t>
  </si>
  <si>
    <t>?/?/?/?/</t>
  </si>
  <si>
    <t>Jan de Boer</t>
  </si>
  <si>
    <t>Aart v/d Kamp</t>
  </si>
  <si>
    <t>Antoni ter Harmsel</t>
  </si>
  <si>
    <t>?/?/</t>
  </si>
  <si>
    <t>Patrik Harink</t>
  </si>
  <si>
    <t>Pascal Donders</t>
  </si>
  <si>
    <t>Anna Sandmann</t>
  </si>
  <si>
    <t>Hans Heus</t>
  </si>
  <si>
    <t>Herman ter Harmsel</t>
  </si>
  <si>
    <t>Christoph Sandmann</t>
  </si>
  <si>
    <t>Mark Weusthof</t>
  </si>
  <si>
    <t>Denis Peters</t>
  </si>
  <si>
    <t>Akky</t>
  </si>
  <si>
    <t>Hanny Kosters</t>
  </si>
  <si>
    <t>Paard/pony</t>
  </si>
  <si>
    <t>Sonata</t>
  </si>
  <si>
    <t>Urbinia</t>
  </si>
  <si>
    <t>2 span pony</t>
  </si>
  <si>
    <t>Pony's</t>
  </si>
  <si>
    <t>Paarden</t>
  </si>
  <si>
    <t>4 span pony</t>
  </si>
  <si>
    <t>5H</t>
  </si>
  <si>
    <t>7H</t>
  </si>
  <si>
    <t>Roswita/Regina?/?/</t>
  </si>
  <si>
    <t>Bart Zantinge</t>
  </si>
  <si>
    <t>Just My Verry Cha53</t>
  </si>
  <si>
    <t>Judith van Tbbergen</t>
  </si>
  <si>
    <t>Judith Tbbergen</t>
  </si>
  <si>
    <t>Henk Gerrits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</si>
</sst>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14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2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22" fillId="23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2" fillId="25" borderId="12" applyNumberFormat="0" applyFont="0" applyAlignment="0" applyProtection="0"/>
    <xf numFmtId="0" fontId="0" fillId="26" borderId="13" applyNumberFormat="0" applyFont="0" applyAlignment="0" applyProtection="0"/>
    <xf numFmtId="0" fontId="26" fillId="27" borderId="0" applyNumberFormat="0" applyBorder="0" applyAlignment="0" applyProtection="0"/>
    <xf numFmtId="0" fontId="15" fillId="20" borderId="14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27" fillId="28" borderId="16" applyNumberFormat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25" borderId="22" xfId="0" applyFill="1" applyBorder="1" applyAlignment="1">
      <alignment/>
    </xf>
    <xf numFmtId="0" fontId="0" fillId="25" borderId="24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9" xfId="0" applyFill="1" applyBorder="1" applyAlignment="1">
      <alignment/>
    </xf>
    <xf numFmtId="0" fontId="0" fillId="25" borderId="30" xfId="0" applyFill="1" applyBorder="1" applyAlignment="1">
      <alignment/>
    </xf>
    <xf numFmtId="0" fontId="0" fillId="0" borderId="19" xfId="0" applyBorder="1" applyAlignment="1">
      <alignment horizontal="center"/>
    </xf>
    <xf numFmtId="49" fontId="19" fillId="0" borderId="20" xfId="66" applyNumberFormat="1" applyFont="1" applyBorder="1">
      <alignment/>
      <protection/>
    </xf>
    <xf numFmtId="0" fontId="19" fillId="0" borderId="20" xfId="66" applyNumberFormat="1" applyFont="1" applyBorder="1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ntrolecel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Invoer" xfId="54"/>
    <cellStyle name="Kop 1" xfId="55"/>
    <cellStyle name="Kop 2" xfId="56"/>
    <cellStyle name="Kop 3" xfId="57"/>
    <cellStyle name="Kop 4" xfId="58"/>
    <cellStyle name="Linked Cell" xfId="59"/>
    <cellStyle name="Neutral" xfId="60"/>
    <cellStyle name="Note" xfId="61"/>
    <cellStyle name="Notitie" xfId="62"/>
    <cellStyle name="Ongeldig" xfId="63"/>
    <cellStyle name="Output" xfId="64"/>
    <cellStyle name="Percent" xfId="65"/>
    <cellStyle name="Standaard_Deelnemers" xfId="66"/>
    <cellStyle name="Title" xfId="67"/>
    <cellStyle name="Total" xfId="68"/>
    <cellStyle name="Uitvoer" xfId="69"/>
    <cellStyle name="Verklarende tekst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workbookViewId="0" topLeftCell="A1">
      <selection activeCell="B7" sqref="B7"/>
    </sheetView>
  </sheetViews>
  <sheetFormatPr defaultColWidth="8.8515625" defaultRowHeight="12.75"/>
  <cols>
    <col min="1" max="1" width="3.421875" style="0" bestFit="1" customWidth="1"/>
    <col min="2" max="2" width="22.00390625" style="0" bestFit="1" customWidth="1"/>
    <col min="3" max="3" width="30.00390625" style="0" bestFit="1" customWidth="1"/>
  </cols>
  <sheetData>
    <row r="1" spans="1:3" ht="12">
      <c r="A1" s="4" t="s">
        <v>0</v>
      </c>
      <c r="B1" s="4" t="s">
        <v>12</v>
      </c>
      <c r="C1" t="s">
        <v>96</v>
      </c>
    </row>
    <row r="2" spans="1:3" ht="12.75">
      <c r="A2" s="20">
        <v>1</v>
      </c>
      <c r="B2" s="19" t="s">
        <v>16</v>
      </c>
      <c r="C2" s="19" t="s">
        <v>94</v>
      </c>
    </row>
    <row r="3" spans="1:3" ht="12.75">
      <c r="A3" s="20">
        <v>2</v>
      </c>
      <c r="B3" s="19" t="s">
        <v>8</v>
      </c>
      <c r="C3" s="19" t="s">
        <v>30</v>
      </c>
    </row>
    <row r="4" spans="1:3" ht="12.75">
      <c r="A4" s="20">
        <v>3</v>
      </c>
      <c r="B4" s="19" t="s">
        <v>17</v>
      </c>
      <c r="C4" s="19" t="s">
        <v>97</v>
      </c>
    </row>
    <row r="5" spans="1:3" ht="12.75">
      <c r="A5" s="20">
        <v>4</v>
      </c>
      <c r="B5" s="19" t="s">
        <v>14</v>
      </c>
      <c r="C5" s="19" t="s">
        <v>15</v>
      </c>
    </row>
    <row r="6" spans="1:3" ht="12.75">
      <c r="A6" s="20">
        <v>5</v>
      </c>
      <c r="B6" s="19" t="s">
        <v>28</v>
      </c>
      <c r="C6" s="19" t="s">
        <v>29</v>
      </c>
    </row>
    <row r="7" spans="1:3" ht="12.75">
      <c r="A7" s="20">
        <v>6</v>
      </c>
      <c r="B7" s="19" t="s">
        <v>108</v>
      </c>
      <c r="C7" s="19" t="s">
        <v>20</v>
      </c>
    </row>
    <row r="8" spans="1:3" ht="12.75">
      <c r="A8" s="20">
        <v>7</v>
      </c>
      <c r="B8" s="19" t="s">
        <v>31</v>
      </c>
      <c r="C8" s="19" t="s">
        <v>107</v>
      </c>
    </row>
    <row r="9" spans="1:3" ht="12.75">
      <c r="A9" s="20">
        <v>8</v>
      </c>
      <c r="B9" s="19" t="s">
        <v>21</v>
      </c>
      <c r="C9" s="19" t="s">
        <v>22</v>
      </c>
    </row>
    <row r="10" spans="1:3" ht="12.75">
      <c r="A10" s="20">
        <v>9</v>
      </c>
      <c r="B10" s="19" t="s">
        <v>23</v>
      </c>
      <c r="C10" s="19" t="s">
        <v>98</v>
      </c>
    </row>
    <row r="11" spans="1:3" ht="12.75">
      <c r="A11" s="20">
        <v>10</v>
      </c>
      <c r="B11" s="19" t="s">
        <v>24</v>
      </c>
      <c r="C11" s="19" t="s">
        <v>25</v>
      </c>
    </row>
    <row r="12" spans="1:3" ht="12.75">
      <c r="A12" s="20">
        <v>11</v>
      </c>
      <c r="B12" s="19" t="s">
        <v>48</v>
      </c>
      <c r="C12" s="19" t="s">
        <v>49</v>
      </c>
    </row>
    <row r="13" spans="1:3" ht="12.75">
      <c r="A13" s="20">
        <v>12</v>
      </c>
      <c r="B13" s="19" t="s">
        <v>69</v>
      </c>
      <c r="C13" s="19" t="s">
        <v>70</v>
      </c>
    </row>
    <row r="14" spans="1:3" ht="12.75">
      <c r="A14" s="20">
        <v>13</v>
      </c>
      <c r="B14" s="19" t="s">
        <v>26</v>
      </c>
      <c r="C14" s="19" t="s">
        <v>27</v>
      </c>
    </row>
    <row r="15" spans="1:3" ht="12.75">
      <c r="A15" s="20">
        <v>14</v>
      </c>
      <c r="B15" s="19" t="s">
        <v>18</v>
      </c>
      <c r="C15" s="19" t="s">
        <v>19</v>
      </c>
    </row>
    <row r="16" spans="1:3" ht="12.75">
      <c r="A16" s="20">
        <v>16</v>
      </c>
      <c r="B16" s="19" t="s">
        <v>44</v>
      </c>
      <c r="C16" s="19" t="s">
        <v>45</v>
      </c>
    </row>
    <row r="17" spans="1:3" ht="12.75">
      <c r="A17" s="20">
        <v>17</v>
      </c>
      <c r="B17" s="19" t="s">
        <v>40</v>
      </c>
      <c r="C17" s="19" t="s">
        <v>41</v>
      </c>
    </row>
    <row r="18" spans="1:3" ht="12.75">
      <c r="A18" s="20">
        <v>18</v>
      </c>
      <c r="B18" s="19" t="s">
        <v>74</v>
      </c>
      <c r="C18" s="19" t="s">
        <v>75</v>
      </c>
    </row>
    <row r="19" spans="1:3" ht="12.75">
      <c r="A19" s="20">
        <v>19</v>
      </c>
      <c r="B19" s="19" t="s">
        <v>42</v>
      </c>
      <c r="C19" s="19" t="s">
        <v>43</v>
      </c>
    </row>
    <row r="20" spans="1:3" ht="12.75">
      <c r="A20" s="20">
        <v>20</v>
      </c>
      <c r="B20" s="19" t="s">
        <v>46</v>
      </c>
      <c r="C20" s="19" t="s">
        <v>47</v>
      </c>
    </row>
    <row r="21" spans="1:3" ht="12.75">
      <c r="A21" s="20">
        <v>22</v>
      </c>
      <c r="B21" s="19" t="s">
        <v>62</v>
      </c>
      <c r="C21" s="19" t="s">
        <v>63</v>
      </c>
    </row>
    <row r="22" spans="1:3" ht="12.75">
      <c r="A22" s="20">
        <v>23</v>
      </c>
      <c r="B22" s="19" t="s">
        <v>50</v>
      </c>
      <c r="C22" s="19" t="s">
        <v>51</v>
      </c>
    </row>
    <row r="23" spans="1:3" ht="12.75">
      <c r="A23" s="20">
        <v>24</v>
      </c>
      <c r="B23" s="19" t="s">
        <v>52</v>
      </c>
      <c r="C23" s="19" t="s">
        <v>53</v>
      </c>
    </row>
    <row r="24" spans="1:3" ht="12.75">
      <c r="A24" s="20">
        <v>25</v>
      </c>
      <c r="B24" s="19" t="s">
        <v>54</v>
      </c>
      <c r="C24" s="19" t="s">
        <v>55</v>
      </c>
    </row>
    <row r="25" spans="1:3" ht="12.75">
      <c r="A25" s="20">
        <v>26</v>
      </c>
      <c r="B25" s="19" t="s">
        <v>56</v>
      </c>
      <c r="C25" s="19" t="s">
        <v>57</v>
      </c>
    </row>
    <row r="26" spans="1:3" ht="12.75">
      <c r="A26" s="20">
        <v>27</v>
      </c>
      <c r="B26" s="19" t="s">
        <v>58</v>
      </c>
      <c r="C26" s="19" t="s">
        <v>59</v>
      </c>
    </row>
    <row r="27" spans="1:3" ht="12.75">
      <c r="A27" s="20">
        <v>28</v>
      </c>
      <c r="B27" s="19" t="s">
        <v>60</v>
      </c>
      <c r="C27" s="19" t="s">
        <v>61</v>
      </c>
    </row>
    <row r="28" spans="1:3" ht="12.75">
      <c r="A28" s="20">
        <v>29</v>
      </c>
      <c r="B28" s="19" t="s">
        <v>64</v>
      </c>
      <c r="C28" s="19" t="s">
        <v>65</v>
      </c>
    </row>
    <row r="29" spans="1:3" ht="12.75">
      <c r="A29" s="20">
        <v>30</v>
      </c>
      <c r="B29" s="19" t="s">
        <v>66</v>
      </c>
      <c r="C29" s="19" t="s">
        <v>105</v>
      </c>
    </row>
    <row r="30" spans="1:3" ht="12.75">
      <c r="A30" s="20">
        <v>31</v>
      </c>
      <c r="B30" s="19" t="s">
        <v>67</v>
      </c>
      <c r="C30" s="19" t="s">
        <v>68</v>
      </c>
    </row>
    <row r="31" spans="1:3" ht="12.75">
      <c r="A31" s="20">
        <v>32</v>
      </c>
      <c r="B31" s="19" t="s">
        <v>76</v>
      </c>
      <c r="C31" s="19" t="s">
        <v>77</v>
      </c>
    </row>
    <row r="32" spans="1:3" ht="12.75">
      <c r="A32" s="20">
        <v>33</v>
      </c>
      <c r="B32" s="19" t="s">
        <v>78</v>
      </c>
      <c r="C32" s="19" t="s">
        <v>79</v>
      </c>
    </row>
    <row r="33" spans="1:3" ht="12.75">
      <c r="A33" s="20">
        <v>34</v>
      </c>
      <c r="B33" s="19" t="s">
        <v>72</v>
      </c>
      <c r="C33" s="19" t="s">
        <v>73</v>
      </c>
    </row>
    <row r="34" spans="1:3" ht="12.75">
      <c r="A34" s="20">
        <v>35</v>
      </c>
      <c r="B34" s="19" t="s">
        <v>80</v>
      </c>
      <c r="C34" s="19" t="s">
        <v>81</v>
      </c>
    </row>
    <row r="35" spans="1:3" ht="12.75">
      <c r="A35" s="20">
        <v>36</v>
      </c>
      <c r="B35" s="19" t="s">
        <v>38</v>
      </c>
      <c r="C35" s="19" t="s">
        <v>39</v>
      </c>
    </row>
    <row r="36" spans="1:3" ht="12.75">
      <c r="A36" s="20">
        <v>37</v>
      </c>
      <c r="B36" s="19" t="s">
        <v>95</v>
      </c>
      <c r="C36" s="19" t="s">
        <v>71</v>
      </c>
    </row>
    <row r="37" spans="1:3" ht="12.75">
      <c r="A37" s="20">
        <v>38</v>
      </c>
      <c r="B37" s="19" t="s">
        <v>36</v>
      </c>
      <c r="C37" s="19" t="s">
        <v>37</v>
      </c>
    </row>
    <row r="38" spans="1:3" ht="12.75">
      <c r="A38" s="20">
        <v>39</v>
      </c>
      <c r="B38" s="19" t="s">
        <v>34</v>
      </c>
      <c r="C38" s="19" t="s">
        <v>35</v>
      </c>
    </row>
    <row r="39" spans="1:3" ht="12.75">
      <c r="A39" s="20">
        <v>40</v>
      </c>
      <c r="B39" s="19" t="s">
        <v>32</v>
      </c>
      <c r="C39" s="19" t="s">
        <v>33</v>
      </c>
    </row>
    <row r="40" spans="1:3" ht="12.75">
      <c r="A40" s="20">
        <v>41</v>
      </c>
      <c r="B40" s="19" t="s">
        <v>82</v>
      </c>
      <c r="C40" s="19" t="s">
        <v>77</v>
      </c>
    </row>
    <row r="41" spans="1:3" ht="12.75">
      <c r="A41" s="20">
        <v>42</v>
      </c>
      <c r="B41" s="19" t="s">
        <v>83</v>
      </c>
      <c r="C41" s="19" t="s">
        <v>77</v>
      </c>
    </row>
    <row r="42" spans="1:3" ht="12.75">
      <c r="A42" s="20">
        <v>43</v>
      </c>
      <c r="B42" s="19" t="s">
        <v>106</v>
      </c>
      <c r="C42" s="19" t="s">
        <v>77</v>
      </c>
    </row>
    <row r="43" spans="1:3" ht="12.75">
      <c r="A43" s="20">
        <v>44</v>
      </c>
      <c r="B43" s="19" t="s">
        <v>90</v>
      </c>
      <c r="C43" s="19" t="s">
        <v>77</v>
      </c>
    </row>
    <row r="44" spans="1:3" ht="12.75">
      <c r="A44" s="20">
        <v>45</v>
      </c>
      <c r="B44" s="19" t="s">
        <v>92</v>
      </c>
      <c r="C44" s="19" t="s">
        <v>81</v>
      </c>
    </row>
    <row r="45" spans="1:3" ht="12.75">
      <c r="A45" s="20">
        <v>46</v>
      </c>
      <c r="B45" s="19" t="s">
        <v>89</v>
      </c>
      <c r="C45" s="19" t="s">
        <v>81</v>
      </c>
    </row>
    <row r="46" spans="1:3" ht="12.75">
      <c r="A46" s="20">
        <v>47</v>
      </c>
      <c r="B46" s="19" t="s">
        <v>86</v>
      </c>
      <c r="C46" s="19" t="s">
        <v>85</v>
      </c>
    </row>
    <row r="47" spans="1:3" ht="12.75">
      <c r="A47" s="20">
        <v>48</v>
      </c>
      <c r="B47" s="19" t="s">
        <v>93</v>
      </c>
      <c r="C47" s="19" t="s">
        <v>81</v>
      </c>
    </row>
    <row r="48" spans="1:3" ht="12.75">
      <c r="A48" s="20">
        <v>49</v>
      </c>
      <c r="B48" s="19" t="s">
        <v>84</v>
      </c>
      <c r="C48" s="19" t="s">
        <v>85</v>
      </c>
    </row>
    <row r="49" spans="1:3" ht="12.75">
      <c r="A49" s="20">
        <v>50</v>
      </c>
      <c r="B49" s="19" t="s">
        <v>72</v>
      </c>
      <c r="C49" s="19" t="s">
        <v>85</v>
      </c>
    </row>
    <row r="50" spans="1:3" ht="12.75">
      <c r="A50" s="20">
        <v>51</v>
      </c>
      <c r="B50" s="19" t="s">
        <v>87</v>
      </c>
      <c r="C50" s="19" t="s">
        <v>85</v>
      </c>
    </row>
    <row r="51" spans="1:3" ht="12.75">
      <c r="A51" s="20">
        <v>53</v>
      </c>
      <c r="B51" s="19" t="s">
        <v>88</v>
      </c>
      <c r="C51" s="19" t="s">
        <v>85</v>
      </c>
    </row>
    <row r="52" spans="1:3" ht="12.75">
      <c r="A52" s="20">
        <v>54</v>
      </c>
      <c r="B52" s="19" t="s">
        <v>91</v>
      </c>
      <c r="C52" s="19" t="s">
        <v>81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5"/>
  <sheetViews>
    <sheetView zoomScale="115" zoomScaleNormal="115" workbookViewId="0" topLeftCell="A1">
      <selection activeCell="X4" sqref="X4"/>
    </sheetView>
  </sheetViews>
  <sheetFormatPr defaultColWidth="8.8515625" defaultRowHeight="12.75"/>
  <cols>
    <col min="1" max="1" width="4.140625" style="0" bestFit="1" customWidth="1"/>
    <col min="2" max="2" width="18.28125" style="0" bestFit="1" customWidth="1"/>
    <col min="3" max="3" width="18.28125" style="0" customWidth="1"/>
    <col min="4" max="6" width="2.00390625" style="0" bestFit="1" customWidth="1"/>
    <col min="7" max="7" width="5.00390625" style="0" bestFit="1" customWidth="1"/>
    <col min="8" max="8" width="3.28125" style="0" bestFit="1" customWidth="1"/>
    <col min="9" max="9" width="2.00390625" style="0" bestFit="1" customWidth="1"/>
    <col min="10" max="10" width="3.28125" style="0" bestFit="1" customWidth="1"/>
    <col min="11" max="11" width="2.00390625" style="0" bestFit="1" customWidth="1"/>
    <col min="12" max="15" width="3.00390625" style="0" bestFit="1" customWidth="1"/>
    <col min="16" max="16" width="4.00390625" style="0" bestFit="1" customWidth="1"/>
    <col min="17" max="17" width="7.140625" style="0" bestFit="1" customWidth="1"/>
    <col min="18" max="18" width="8.00390625" style="0" bestFit="1" customWidth="1"/>
    <col min="19" max="19" width="5.140625" style="0" bestFit="1" customWidth="1"/>
    <col min="20" max="20" width="7.00390625" style="0" bestFit="1" customWidth="1"/>
    <col min="21" max="21" width="7.140625" style="0" bestFit="1" customWidth="1"/>
    <col min="22" max="22" width="7.00390625" style="0" bestFit="1" customWidth="1"/>
    <col min="23" max="23" width="7.140625" style="0" bestFit="1" customWidth="1"/>
    <col min="24" max="24" width="5.00390625" style="0" bestFit="1" customWidth="1"/>
  </cols>
  <sheetData>
    <row r="1" spans="1:24" ht="12">
      <c r="A1" s="1" t="s">
        <v>6</v>
      </c>
      <c r="B1" s="3"/>
      <c r="C1" s="18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 t="s">
        <v>5</v>
      </c>
      <c r="U1" s="3"/>
      <c r="V1" s="3"/>
      <c r="W1" s="3" t="s">
        <v>7</v>
      </c>
      <c r="X1" s="2"/>
    </row>
    <row r="2" spans="1:24" ht="12">
      <c r="A2" s="11" t="s">
        <v>0</v>
      </c>
      <c r="B2" s="4" t="s">
        <v>12</v>
      </c>
      <c r="C2" s="4" t="s">
        <v>11</v>
      </c>
      <c r="D2" s="4">
        <v>1</v>
      </c>
      <c r="E2" s="4">
        <v>2</v>
      </c>
      <c r="F2" s="4">
        <v>3</v>
      </c>
      <c r="G2" s="4">
        <v>4</v>
      </c>
      <c r="H2" s="4" t="s">
        <v>103</v>
      </c>
      <c r="I2" s="4">
        <v>6</v>
      </c>
      <c r="J2" s="4" t="s">
        <v>104</v>
      </c>
      <c r="K2" s="4">
        <v>8</v>
      </c>
      <c r="L2" s="4">
        <v>9</v>
      </c>
      <c r="M2" s="4">
        <v>10</v>
      </c>
      <c r="N2" s="4">
        <v>11</v>
      </c>
      <c r="O2" s="4">
        <v>12</v>
      </c>
      <c r="P2" s="4"/>
      <c r="Q2" s="4" t="s">
        <v>2</v>
      </c>
      <c r="R2" s="4" t="s">
        <v>3</v>
      </c>
      <c r="S2" s="4" t="s">
        <v>4</v>
      </c>
      <c r="T2" s="4" t="s">
        <v>2</v>
      </c>
      <c r="U2" s="4" t="s">
        <v>3</v>
      </c>
      <c r="V2" s="4" t="s">
        <v>4</v>
      </c>
      <c r="W2" s="4" t="s">
        <v>3</v>
      </c>
      <c r="X2" s="12" t="s">
        <v>4</v>
      </c>
    </row>
    <row r="3" spans="1:24" ht="12.75">
      <c r="A3" s="5">
        <v>4</v>
      </c>
      <c r="B3" s="19" t="s">
        <v>14</v>
      </c>
      <c r="C3" s="13" t="str">
        <f>IF(A3="","",VLOOKUP(A3,Deelnemers!$A$2:$C$211,3))</f>
        <v>Furriant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>
        <v>111.5</v>
      </c>
      <c r="R3" s="14">
        <f aca="true" t="shared" si="0" ref="R3:R22">IF(OR(D3="u",E3="u",F3="u",G3="u",H3="u",I3="u",J3="u",K3="u",L3="u",M3="u",N3="u",O3="u",P3="u",Q3="u"),"U",IF(Q3="","",SUM(D3:Q3)))</f>
        <v>111.5</v>
      </c>
      <c r="S3" s="14">
        <f aca="true" t="shared" si="1" ref="S3:S22">IF(R3="","",IF(R3="U","U",RANK(R3,$R$3:$R$22,1)))</f>
        <v>7</v>
      </c>
      <c r="T3" s="14">
        <f>IF(Q26="","",Q26)</f>
        <v>103.24</v>
      </c>
      <c r="U3" s="14">
        <f>IF(R26="","",R26)</f>
        <v>103.24</v>
      </c>
      <c r="V3" s="14">
        <f>IF(S26="","",S26)</f>
        <v>2</v>
      </c>
      <c r="W3" s="14">
        <f aca="true" t="shared" si="2" ref="W3:W22">IF(T3="","",SUM(R3,U3))</f>
        <v>214.74</v>
      </c>
      <c r="X3" s="16">
        <f aca="true" t="shared" si="3" ref="X3:X22">IF(W3="","",IF(W3="U","U",RANK(W3,$W$3:$W$22,1)))</f>
        <v>4</v>
      </c>
    </row>
    <row r="4" spans="1:24" ht="12.75">
      <c r="A4" s="7">
        <v>1</v>
      </c>
      <c r="B4" s="19" t="s">
        <v>16</v>
      </c>
      <c r="C4" s="14" t="str">
        <f>IF(A4="","",VLOOKUP(A4,Deelnemers!$A$2:$C$211,3))</f>
        <v>Akky</v>
      </c>
      <c r="D4" s="8"/>
      <c r="E4" s="8"/>
      <c r="F4" s="8"/>
      <c r="G4" s="8"/>
      <c r="H4" s="8"/>
      <c r="I4" s="8"/>
      <c r="J4" s="8"/>
      <c r="K4" s="8"/>
      <c r="L4" s="8"/>
      <c r="M4" s="8">
        <v>5</v>
      </c>
      <c r="N4" s="8"/>
      <c r="O4" s="8"/>
      <c r="P4" s="8"/>
      <c r="Q4" s="8">
        <v>120.47</v>
      </c>
      <c r="R4" s="14">
        <f t="shared" si="0"/>
        <v>125.47</v>
      </c>
      <c r="S4" s="14">
        <f t="shared" si="1"/>
        <v>9</v>
      </c>
      <c r="T4" s="14">
        <f aca="true" t="shared" si="4" ref="T4:V19">IF(Q27="","",Q27)</f>
        <v>110.47</v>
      </c>
      <c r="U4" s="14">
        <f t="shared" si="4"/>
        <v>115.47</v>
      </c>
      <c r="V4" s="14">
        <f t="shared" si="4"/>
        <v>8</v>
      </c>
      <c r="W4" s="14">
        <f t="shared" si="2"/>
        <v>240.94</v>
      </c>
      <c r="X4" s="16">
        <f t="shared" si="3"/>
        <v>9</v>
      </c>
    </row>
    <row r="5" spans="1:24" ht="12.75">
      <c r="A5" s="7">
        <v>3</v>
      </c>
      <c r="B5" s="19" t="s">
        <v>17</v>
      </c>
      <c r="C5" s="14" t="str">
        <f>IF(A5="","",VLOOKUP(A5,Deelnemers!$A$2:$C$211,3))</f>
        <v>Sonata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>
        <v>103.36</v>
      </c>
      <c r="R5" s="14">
        <f t="shared" si="0"/>
        <v>103.36</v>
      </c>
      <c r="S5" s="14">
        <f t="shared" si="1"/>
        <v>2</v>
      </c>
      <c r="T5" s="14">
        <f t="shared" si="4"/>
        <v>100.2</v>
      </c>
      <c r="U5" s="14">
        <f t="shared" si="4"/>
        <v>105.2</v>
      </c>
      <c r="V5" s="14">
        <f t="shared" si="4"/>
        <v>4</v>
      </c>
      <c r="W5" s="14">
        <f t="shared" si="2"/>
        <v>208.56</v>
      </c>
      <c r="X5" s="16">
        <f t="shared" si="3"/>
        <v>2</v>
      </c>
    </row>
    <row r="6" spans="1:24" ht="12.75">
      <c r="A6" s="7">
        <v>14</v>
      </c>
      <c r="B6" s="19" t="s">
        <v>18</v>
      </c>
      <c r="C6" s="14" t="str">
        <f>IF(A6="","",VLOOKUP(A6,Deelnemers!$A$2:$C$211,3))</f>
        <v>Hottie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>
        <v>164.02</v>
      </c>
      <c r="R6" s="14">
        <f t="shared" si="0"/>
        <v>164.02</v>
      </c>
      <c r="S6" s="14">
        <f t="shared" si="1"/>
        <v>11</v>
      </c>
      <c r="T6" s="14">
        <f t="shared" si="4"/>
        <v>143.13</v>
      </c>
      <c r="U6" s="14">
        <f t="shared" si="4"/>
        <v>1143.13</v>
      </c>
      <c r="V6" s="14">
        <f t="shared" si="4"/>
        <v>12</v>
      </c>
      <c r="W6" s="14">
        <f t="shared" si="2"/>
        <v>1307.15</v>
      </c>
      <c r="X6" s="16">
        <f t="shared" si="3"/>
        <v>12</v>
      </c>
    </row>
    <row r="7" spans="1:24" ht="12.75">
      <c r="A7" s="7">
        <v>6</v>
      </c>
      <c r="B7" s="19" t="s">
        <v>109</v>
      </c>
      <c r="C7" s="14" t="str">
        <f>IF(A7="","",VLOOKUP(A7,Deelnemers!$A$2:$C$211,3))</f>
        <v>Mauni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>
        <v>105.82</v>
      </c>
      <c r="R7" s="14">
        <f t="shared" si="0"/>
        <v>105.82</v>
      </c>
      <c r="S7" s="14">
        <f t="shared" si="1"/>
        <v>5</v>
      </c>
      <c r="T7" s="14">
        <f t="shared" si="4"/>
        <v>104.55</v>
      </c>
      <c r="U7" s="14">
        <f t="shared" si="4"/>
        <v>114.55</v>
      </c>
      <c r="V7" s="14">
        <f t="shared" si="4"/>
        <v>7</v>
      </c>
      <c r="W7" s="14">
        <f t="shared" si="2"/>
        <v>220.37</v>
      </c>
      <c r="X7" s="16">
        <f t="shared" si="3"/>
        <v>7</v>
      </c>
    </row>
    <row r="8" spans="1:24" ht="12.75">
      <c r="A8" s="7">
        <v>8</v>
      </c>
      <c r="B8" s="19" t="s">
        <v>21</v>
      </c>
      <c r="C8" s="14" t="str">
        <f>IF(A8="","",VLOOKUP(A8,Deelnemers!$A$2:$C$211,3))</f>
        <v>Jelle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>
        <v>126.13</v>
      </c>
      <c r="R8" s="14">
        <f t="shared" si="0"/>
        <v>126.13</v>
      </c>
      <c r="S8" s="14">
        <f t="shared" si="1"/>
        <v>10</v>
      </c>
      <c r="T8" s="14">
        <f t="shared" si="4"/>
        <v>118.8</v>
      </c>
      <c r="U8" s="14">
        <f t="shared" si="4"/>
        <v>118.8</v>
      </c>
      <c r="V8" s="14">
        <f t="shared" si="4"/>
        <v>10</v>
      </c>
      <c r="W8" s="14">
        <f t="shared" si="2"/>
        <v>244.93</v>
      </c>
      <c r="X8" s="16">
        <f t="shared" si="3"/>
        <v>10</v>
      </c>
    </row>
    <row r="9" spans="1:24" ht="12.75">
      <c r="A9" s="7">
        <v>9</v>
      </c>
      <c r="B9" s="19" t="s">
        <v>23</v>
      </c>
      <c r="C9" s="14" t="str">
        <f>IF(A9="","",VLOOKUP(A9,Deelnemers!$A$2:$C$211,3))</f>
        <v>Urbinia</v>
      </c>
      <c r="D9" s="8"/>
      <c r="E9" s="8"/>
      <c r="F9" s="8"/>
      <c r="G9" s="8"/>
      <c r="H9" s="8"/>
      <c r="I9" s="8"/>
      <c r="J9" s="8"/>
      <c r="K9" s="8"/>
      <c r="L9" s="8">
        <v>15</v>
      </c>
      <c r="M9" s="8"/>
      <c r="N9" s="8"/>
      <c r="O9" s="8"/>
      <c r="P9" s="8"/>
      <c r="Q9" s="8">
        <v>158.65</v>
      </c>
      <c r="R9" s="14">
        <f t="shared" si="0"/>
        <v>173.65</v>
      </c>
      <c r="S9" s="14">
        <f t="shared" si="1"/>
        <v>12</v>
      </c>
      <c r="T9" s="14">
        <f t="shared" si="4"/>
        <v>147.39</v>
      </c>
      <c r="U9" s="14">
        <f t="shared" si="4"/>
        <v>147.39</v>
      </c>
      <c r="V9" s="14">
        <f t="shared" si="4"/>
        <v>11</v>
      </c>
      <c r="W9" s="14">
        <f t="shared" si="2"/>
        <v>321.03999999999996</v>
      </c>
      <c r="X9" s="16">
        <f t="shared" si="3"/>
        <v>11</v>
      </c>
    </row>
    <row r="10" spans="1:24" ht="12.75">
      <c r="A10" s="7">
        <v>10</v>
      </c>
      <c r="B10" s="19" t="s">
        <v>24</v>
      </c>
      <c r="C10" s="14" t="str">
        <f>IF(A10="","",VLOOKUP(A10,Deelnemers!$A$2:$C$211,3))</f>
        <v>Sando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>
        <v>105.46</v>
      </c>
      <c r="R10" s="14">
        <f t="shared" si="0"/>
        <v>105.46</v>
      </c>
      <c r="S10" s="14">
        <f t="shared" si="1"/>
        <v>4</v>
      </c>
      <c r="T10" s="14">
        <f t="shared" si="4"/>
        <v>103.86</v>
      </c>
      <c r="U10" s="14">
        <f t="shared" si="4"/>
        <v>113.86</v>
      </c>
      <c r="V10" s="14">
        <f t="shared" si="4"/>
        <v>6</v>
      </c>
      <c r="W10" s="14">
        <f t="shared" si="2"/>
        <v>219.32</v>
      </c>
      <c r="X10" s="16">
        <f t="shared" si="3"/>
        <v>6</v>
      </c>
    </row>
    <row r="11" spans="1:24" ht="12.75">
      <c r="A11" s="7">
        <v>13</v>
      </c>
      <c r="B11" s="19" t="s">
        <v>26</v>
      </c>
      <c r="C11" s="14" t="str">
        <f>IF(A11="","",VLOOKUP(A11,Deelnemers!$A$2:$C$211,3))</f>
        <v>Wout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>
        <v>101.31</v>
      </c>
      <c r="R11" s="14">
        <f t="shared" si="0"/>
        <v>101.31</v>
      </c>
      <c r="S11" s="14">
        <f t="shared" si="1"/>
        <v>1</v>
      </c>
      <c r="T11" s="14">
        <f t="shared" si="4"/>
        <v>100.01</v>
      </c>
      <c r="U11" s="14">
        <f t="shared" si="4"/>
        <v>100.01</v>
      </c>
      <c r="V11" s="14">
        <f t="shared" si="4"/>
        <v>1</v>
      </c>
      <c r="W11" s="14">
        <f t="shared" si="2"/>
        <v>201.32</v>
      </c>
      <c r="X11" s="16">
        <f t="shared" si="3"/>
        <v>1</v>
      </c>
    </row>
    <row r="12" spans="1:24" ht="12.75">
      <c r="A12" s="7">
        <v>5</v>
      </c>
      <c r="B12" s="19" t="s">
        <v>28</v>
      </c>
      <c r="C12" s="14" t="str">
        <f>IF(A12="","",VLOOKUP(A12,Deelnemers!$A$2:$C$211,3))</f>
        <v>Sanne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>
        <v>103.53</v>
      </c>
      <c r="R12" s="14">
        <f t="shared" si="0"/>
        <v>103.53</v>
      </c>
      <c r="S12" s="14">
        <f t="shared" si="1"/>
        <v>3</v>
      </c>
      <c r="T12" s="14">
        <f t="shared" si="4"/>
        <v>108.51</v>
      </c>
      <c r="U12" s="14">
        <f t="shared" si="4"/>
        <v>108.51</v>
      </c>
      <c r="V12" s="14">
        <f t="shared" si="4"/>
        <v>5</v>
      </c>
      <c r="W12" s="14">
        <f t="shared" si="2"/>
        <v>212.04000000000002</v>
      </c>
      <c r="X12" s="16">
        <f t="shared" si="3"/>
        <v>3</v>
      </c>
    </row>
    <row r="13" spans="1:24" ht="12.75">
      <c r="A13" s="7">
        <v>2</v>
      </c>
      <c r="B13" s="19" t="s">
        <v>8</v>
      </c>
      <c r="C13" s="14" t="str">
        <f>IF(A13="","",VLOOKUP(A13,Deelnemers!$A$2:$C$211,3))</f>
        <v>Sebastiaan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>
        <v>114.12</v>
      </c>
      <c r="R13" s="14">
        <f t="shared" si="0"/>
        <v>114.12</v>
      </c>
      <c r="S13" s="14">
        <f t="shared" si="1"/>
        <v>8</v>
      </c>
      <c r="T13" s="14">
        <f t="shared" si="4"/>
        <v>112.82</v>
      </c>
      <c r="U13" s="14">
        <f t="shared" si="4"/>
        <v>117.82</v>
      </c>
      <c r="V13" s="14">
        <f t="shared" si="4"/>
        <v>9</v>
      </c>
      <c r="W13" s="14">
        <f t="shared" si="2"/>
        <v>231.94</v>
      </c>
      <c r="X13" s="16">
        <f t="shared" si="3"/>
        <v>8</v>
      </c>
    </row>
    <row r="14" spans="1:24" ht="12.75">
      <c r="A14" s="7">
        <v>7</v>
      </c>
      <c r="B14" s="19" t="s">
        <v>31</v>
      </c>
      <c r="C14" s="14" t="str">
        <f>IF(A14="","",VLOOKUP(A14,Deelnemers!$A$2:$C$211,3))</f>
        <v>Just My Verry Cha53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>
        <v>109.58</v>
      </c>
      <c r="R14" s="14">
        <f t="shared" si="0"/>
        <v>109.58</v>
      </c>
      <c r="S14" s="14">
        <f t="shared" si="1"/>
        <v>6</v>
      </c>
      <c r="T14" s="14">
        <f t="shared" si="4"/>
        <v>105.19</v>
      </c>
      <c r="U14" s="14">
        <f t="shared" si="4"/>
        <v>105.19</v>
      </c>
      <c r="V14" s="14">
        <f t="shared" si="4"/>
        <v>3</v>
      </c>
      <c r="W14" s="14">
        <f t="shared" si="2"/>
        <v>214.76999999999998</v>
      </c>
      <c r="X14" s="16">
        <f t="shared" si="3"/>
        <v>5</v>
      </c>
    </row>
    <row r="15" spans="1:24" ht="12">
      <c r="A15" s="7"/>
      <c r="B15" s="14">
        <f>IF(A15="","",VLOOKUP(A15,Deelnemers!$A$2:$C$211,2))</f>
      </c>
      <c r="C15" s="14">
        <f>IF(A15="","",VLOOKUP(A15,Deelnemers!$A$2:$C$211,3))</f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4">
        <f t="shared" si="0"/>
      </c>
      <c r="S15" s="14">
        <f t="shared" si="1"/>
      </c>
      <c r="T15" s="14">
        <f t="shared" si="4"/>
      </c>
      <c r="U15" s="14">
        <f t="shared" si="4"/>
      </c>
      <c r="V15" s="14">
        <f t="shared" si="4"/>
      </c>
      <c r="W15" s="14">
        <f t="shared" si="2"/>
      </c>
      <c r="X15" s="16">
        <f t="shared" si="3"/>
      </c>
    </row>
    <row r="16" spans="1:24" ht="12">
      <c r="A16" s="7"/>
      <c r="B16" s="14">
        <f>IF(A16="","",VLOOKUP(A16,Deelnemers!$A$2:$C$211,2))</f>
      </c>
      <c r="C16" s="14">
        <f>IF(A16="","",VLOOKUP(A16,Deelnemers!$A$2:$C$211,3))</f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4">
        <f t="shared" si="0"/>
      </c>
      <c r="S16" s="14">
        <f t="shared" si="1"/>
      </c>
      <c r="T16" s="14">
        <f t="shared" si="4"/>
      </c>
      <c r="U16" s="14">
        <f t="shared" si="4"/>
      </c>
      <c r="V16" s="14">
        <f t="shared" si="4"/>
      </c>
      <c r="W16" s="14">
        <f t="shared" si="2"/>
      </c>
      <c r="X16" s="16">
        <f t="shared" si="3"/>
      </c>
    </row>
    <row r="17" spans="1:24" ht="12">
      <c r="A17" s="7"/>
      <c r="B17" s="14">
        <f>IF(A17="","",VLOOKUP(A17,Deelnemers!$A$2:$C$211,2))</f>
      </c>
      <c r="C17" s="14">
        <f>IF(A17="","",VLOOKUP(A17,Deelnemers!$A$2:$C$211,3))</f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4">
        <f t="shared" si="0"/>
      </c>
      <c r="S17" s="14">
        <f t="shared" si="1"/>
      </c>
      <c r="T17" s="14">
        <f t="shared" si="4"/>
      </c>
      <c r="U17" s="14">
        <f t="shared" si="4"/>
      </c>
      <c r="V17" s="14">
        <f t="shared" si="4"/>
      </c>
      <c r="W17" s="14">
        <f t="shared" si="2"/>
      </c>
      <c r="X17" s="16">
        <f t="shared" si="3"/>
      </c>
    </row>
    <row r="18" spans="1:24" ht="12">
      <c r="A18" s="7"/>
      <c r="B18" s="14">
        <f>IF(A18="","",VLOOKUP(A18,Deelnemers!$A$2:$C$211,2))</f>
      </c>
      <c r="C18" s="14">
        <f>IF(A18="","",VLOOKUP(A18,Deelnemers!$A$2:$C$211,3))</f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4">
        <f t="shared" si="0"/>
      </c>
      <c r="S18" s="14">
        <f t="shared" si="1"/>
      </c>
      <c r="T18" s="14">
        <f t="shared" si="4"/>
      </c>
      <c r="U18" s="14">
        <f t="shared" si="4"/>
      </c>
      <c r="V18" s="14">
        <f t="shared" si="4"/>
      </c>
      <c r="W18" s="14">
        <f t="shared" si="2"/>
      </c>
      <c r="X18" s="16">
        <f t="shared" si="3"/>
      </c>
    </row>
    <row r="19" spans="1:24" ht="12">
      <c r="A19" s="7"/>
      <c r="B19" s="14">
        <f>IF(A19="","",VLOOKUP(A19,Deelnemers!$A$2:$C$211,2))</f>
      </c>
      <c r="C19" s="14">
        <f>IF(A19="","",VLOOKUP(A19,Deelnemers!$A$2:$C$211,3))</f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4">
        <f t="shared" si="0"/>
      </c>
      <c r="S19" s="14">
        <f t="shared" si="1"/>
      </c>
      <c r="T19" s="14">
        <f t="shared" si="4"/>
      </c>
      <c r="U19" s="14">
        <f t="shared" si="4"/>
      </c>
      <c r="V19" s="14">
        <f t="shared" si="4"/>
      </c>
      <c r="W19" s="14">
        <f t="shared" si="2"/>
      </c>
      <c r="X19" s="16">
        <f t="shared" si="3"/>
      </c>
    </row>
    <row r="20" spans="1:24" ht="12">
      <c r="A20" s="7"/>
      <c r="B20" s="14">
        <f>IF(A20="","",VLOOKUP(A20,Deelnemers!$A$2:$C$211,2))</f>
      </c>
      <c r="C20" s="14">
        <f>IF(A20="","",VLOOKUP(A20,Deelnemers!$A$2:$C$211,3))</f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4">
        <f t="shared" si="0"/>
      </c>
      <c r="S20" s="14">
        <f t="shared" si="1"/>
      </c>
      <c r="T20" s="14">
        <f aca="true" t="shared" si="5" ref="T20:V22">IF(Q43="","",Q43)</f>
      </c>
      <c r="U20" s="14">
        <f t="shared" si="5"/>
      </c>
      <c r="V20" s="14">
        <f t="shared" si="5"/>
      </c>
      <c r="W20" s="14">
        <f t="shared" si="2"/>
      </c>
      <c r="X20" s="16">
        <f t="shared" si="3"/>
      </c>
    </row>
    <row r="21" spans="1:24" ht="12">
      <c r="A21" s="7"/>
      <c r="B21" s="14">
        <f>IF(A21="","",VLOOKUP(A21,Deelnemers!$A$2:$C$211,2))</f>
      </c>
      <c r="C21" s="14">
        <f>IF(A21="","",VLOOKUP(A21,Deelnemers!$A$2:$C$211,3))</f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4">
        <f t="shared" si="0"/>
      </c>
      <c r="S21" s="14">
        <f t="shared" si="1"/>
      </c>
      <c r="T21" s="14">
        <f t="shared" si="5"/>
      </c>
      <c r="U21" s="14">
        <f t="shared" si="5"/>
      </c>
      <c r="V21" s="14">
        <f t="shared" si="5"/>
      </c>
      <c r="W21" s="14">
        <f t="shared" si="2"/>
      </c>
      <c r="X21" s="16">
        <f t="shared" si="3"/>
      </c>
    </row>
    <row r="22" spans="1:24" ht="12.75" thickBot="1">
      <c r="A22" s="9"/>
      <c r="B22" s="15">
        <f>IF(A22="","",VLOOKUP(A22,Deelnemers!$A$2:$C$211,2))</f>
      </c>
      <c r="C22" s="15">
        <f>IF(A22="","",VLOOKUP(A22,Deelnemers!$A$2:$C$211,3))</f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5">
        <f t="shared" si="0"/>
      </c>
      <c r="S22" s="15">
        <f t="shared" si="1"/>
      </c>
      <c r="T22" s="15">
        <f t="shared" si="5"/>
      </c>
      <c r="U22" s="15">
        <f t="shared" si="5"/>
      </c>
      <c r="V22" s="15">
        <f t="shared" si="5"/>
      </c>
      <c r="W22" s="15">
        <f t="shared" si="2"/>
      </c>
      <c r="X22" s="17">
        <f t="shared" si="3"/>
      </c>
    </row>
    <row r="23" ht="12.75" thickBot="1"/>
    <row r="24" spans="1:19" ht="12">
      <c r="A24" s="1" t="str">
        <f>A1</f>
        <v>1 span pony</v>
      </c>
      <c r="B24" s="3"/>
      <c r="C24" s="18"/>
      <c r="D24" s="3" t="s">
        <v>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2"/>
    </row>
    <row r="25" spans="1:19" ht="12">
      <c r="A25" s="11" t="s">
        <v>0</v>
      </c>
      <c r="B25" s="4" t="s">
        <v>12</v>
      </c>
      <c r="C25" s="4" t="s">
        <v>11</v>
      </c>
      <c r="D25" s="4">
        <v>1</v>
      </c>
      <c r="E25" s="4">
        <v>2</v>
      </c>
      <c r="F25" s="4">
        <v>3</v>
      </c>
      <c r="G25" s="4">
        <v>4</v>
      </c>
      <c r="H25" s="4" t="s">
        <v>103</v>
      </c>
      <c r="I25" s="4">
        <v>6</v>
      </c>
      <c r="J25" s="4" t="s">
        <v>104</v>
      </c>
      <c r="K25" s="4">
        <v>8</v>
      </c>
      <c r="L25" s="4">
        <v>9</v>
      </c>
      <c r="M25" s="4">
        <v>10</v>
      </c>
      <c r="N25" s="4">
        <v>11</v>
      </c>
      <c r="O25" s="4">
        <v>12</v>
      </c>
      <c r="P25" s="4"/>
      <c r="Q25" s="4" t="s">
        <v>2</v>
      </c>
      <c r="R25" s="4" t="s">
        <v>3</v>
      </c>
      <c r="S25" s="12" t="s">
        <v>4</v>
      </c>
    </row>
    <row r="26" spans="1:19" ht="12">
      <c r="A26" s="14">
        <f>IF(A3="","",A3)</f>
        <v>4</v>
      </c>
      <c r="B26" s="14" t="str">
        <f>IF(B3="","",B3)</f>
        <v>Harry Tutert</v>
      </c>
      <c r="C26" s="14" t="str">
        <f>IF(C3="","",C3)</f>
        <v>Furriant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>
        <v>103.24</v>
      </c>
      <c r="R26" s="14">
        <f aca="true" t="shared" si="6" ref="R26:R45">IF(OR(D26="u",E26="u",F26="u",G26="u",H26="u",I26="u",J26="u",K26="u",L26="u",M26="u",N26="u",O26="u",P26="u",Q26="u"),"U",IF(Q26="","",SUM(D26:Q26)))</f>
        <v>103.24</v>
      </c>
      <c r="S26" s="16">
        <f aca="true" t="shared" si="7" ref="S26:S45">IF(R26="","",IF(R26="U","U",RANK(R26,$R$26:$R$45,1)))</f>
        <v>2</v>
      </c>
    </row>
    <row r="27" spans="1:19" ht="12">
      <c r="A27" s="14">
        <f aca="true" t="shared" si="8" ref="A27:C42">IF(A4="","",A4)</f>
        <v>1</v>
      </c>
      <c r="B27" s="14" t="str">
        <f t="shared" si="8"/>
        <v>Jan Ekkel</v>
      </c>
      <c r="C27" s="14" t="str">
        <f t="shared" si="8"/>
        <v>Akky</v>
      </c>
      <c r="D27" s="8">
        <v>5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v>110.47</v>
      </c>
      <c r="R27" s="14">
        <f t="shared" si="6"/>
        <v>115.47</v>
      </c>
      <c r="S27" s="16">
        <f t="shared" si="7"/>
        <v>8</v>
      </c>
    </row>
    <row r="28" spans="1:19" ht="12">
      <c r="A28" s="14">
        <f t="shared" si="8"/>
        <v>3</v>
      </c>
      <c r="B28" s="14" t="str">
        <f t="shared" si="8"/>
        <v>Cindy Botter</v>
      </c>
      <c r="C28" s="14" t="str">
        <f t="shared" si="8"/>
        <v>Sonata</v>
      </c>
      <c r="D28" s="8"/>
      <c r="E28" s="8"/>
      <c r="F28" s="8"/>
      <c r="G28" s="8"/>
      <c r="H28" s="8"/>
      <c r="I28" s="8"/>
      <c r="J28" s="8"/>
      <c r="K28" s="8">
        <v>5</v>
      </c>
      <c r="L28" s="8"/>
      <c r="M28" s="8"/>
      <c r="N28" s="8"/>
      <c r="O28" s="8"/>
      <c r="P28" s="8"/>
      <c r="Q28" s="8">
        <v>100.2</v>
      </c>
      <c r="R28" s="14">
        <f t="shared" si="6"/>
        <v>105.2</v>
      </c>
      <c r="S28" s="16">
        <f t="shared" si="7"/>
        <v>4</v>
      </c>
    </row>
    <row r="29" spans="1:19" ht="12">
      <c r="A29" s="14">
        <f t="shared" si="8"/>
        <v>14</v>
      </c>
      <c r="B29" s="14" t="str">
        <f t="shared" si="8"/>
        <v>Rebecca Ramaker</v>
      </c>
      <c r="C29" s="14" t="str">
        <f t="shared" si="8"/>
        <v>Hottie</v>
      </c>
      <c r="D29" s="8"/>
      <c r="E29" s="8"/>
      <c r="F29" s="8"/>
      <c r="G29" s="8">
        <v>1000</v>
      </c>
      <c r="H29" s="8"/>
      <c r="I29" s="8"/>
      <c r="J29" s="8"/>
      <c r="K29" s="8"/>
      <c r="L29" s="8"/>
      <c r="M29" s="8"/>
      <c r="N29" s="8"/>
      <c r="O29" s="8"/>
      <c r="P29" s="8"/>
      <c r="Q29" s="8">
        <v>143.13</v>
      </c>
      <c r="R29" s="14">
        <f t="shared" si="6"/>
        <v>1143.13</v>
      </c>
      <c r="S29" s="16">
        <f t="shared" si="7"/>
        <v>12</v>
      </c>
    </row>
    <row r="30" spans="1:19" ht="12">
      <c r="A30" s="14">
        <f t="shared" si="8"/>
        <v>6</v>
      </c>
      <c r="B30" s="14" t="str">
        <f t="shared" si="8"/>
        <v>Judith Tbbergen</v>
      </c>
      <c r="C30" s="14" t="str">
        <f t="shared" si="8"/>
        <v>Mauni</v>
      </c>
      <c r="D30" s="8">
        <v>5</v>
      </c>
      <c r="E30" s="8"/>
      <c r="F30" s="8"/>
      <c r="G30" s="8"/>
      <c r="H30" s="8"/>
      <c r="I30" s="8"/>
      <c r="J30" s="8"/>
      <c r="K30" s="8">
        <v>5</v>
      </c>
      <c r="L30" s="8"/>
      <c r="M30" s="8"/>
      <c r="N30" s="8"/>
      <c r="O30" s="8"/>
      <c r="P30" s="8"/>
      <c r="Q30" s="8">
        <v>104.55</v>
      </c>
      <c r="R30" s="14">
        <f t="shared" si="6"/>
        <v>114.55</v>
      </c>
      <c r="S30" s="16">
        <f t="shared" si="7"/>
        <v>7</v>
      </c>
    </row>
    <row r="31" spans="1:19" ht="12">
      <c r="A31" s="14">
        <f t="shared" si="8"/>
        <v>8</v>
      </c>
      <c r="B31" s="14" t="str">
        <f t="shared" si="8"/>
        <v>Femke ten Kaate</v>
      </c>
      <c r="C31" s="14" t="str">
        <f t="shared" si="8"/>
        <v>Jelle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>
        <v>118.8</v>
      </c>
      <c r="R31" s="14">
        <f t="shared" si="6"/>
        <v>118.8</v>
      </c>
      <c r="S31" s="16">
        <f t="shared" si="7"/>
        <v>10</v>
      </c>
    </row>
    <row r="32" spans="1:19" ht="12">
      <c r="A32" s="14">
        <f t="shared" si="8"/>
        <v>9</v>
      </c>
      <c r="B32" s="14" t="str">
        <f t="shared" si="8"/>
        <v>Melanie van Stelten</v>
      </c>
      <c r="C32" s="14" t="str">
        <f t="shared" si="8"/>
        <v>Urbinia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>
        <v>147.39</v>
      </c>
      <c r="R32" s="14">
        <f t="shared" si="6"/>
        <v>147.39</v>
      </c>
      <c r="S32" s="16">
        <f t="shared" si="7"/>
        <v>11</v>
      </c>
    </row>
    <row r="33" spans="1:19" ht="12">
      <c r="A33" s="14">
        <f t="shared" si="8"/>
        <v>10</v>
      </c>
      <c r="B33" s="14" t="str">
        <f t="shared" si="8"/>
        <v>Karina Groene</v>
      </c>
      <c r="C33" s="14" t="str">
        <f t="shared" si="8"/>
        <v>Sando</v>
      </c>
      <c r="D33" s="8">
        <v>5</v>
      </c>
      <c r="E33" s="8"/>
      <c r="F33" s="8"/>
      <c r="G33" s="8"/>
      <c r="H33" s="8"/>
      <c r="I33" s="8"/>
      <c r="J33" s="8"/>
      <c r="K33" s="8">
        <v>5</v>
      </c>
      <c r="L33" s="8"/>
      <c r="M33" s="8"/>
      <c r="N33" s="8"/>
      <c r="O33" s="8"/>
      <c r="P33" s="8"/>
      <c r="Q33" s="8">
        <v>103.86</v>
      </c>
      <c r="R33" s="14">
        <f t="shared" si="6"/>
        <v>113.86</v>
      </c>
      <c r="S33" s="16">
        <f t="shared" si="7"/>
        <v>6</v>
      </c>
    </row>
    <row r="34" spans="1:19" ht="12">
      <c r="A34" s="14">
        <f t="shared" si="8"/>
        <v>13</v>
      </c>
      <c r="B34" s="14" t="str">
        <f t="shared" si="8"/>
        <v>Bianca Haverkort</v>
      </c>
      <c r="C34" s="14" t="str">
        <f t="shared" si="8"/>
        <v>Wout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>
        <v>100.01</v>
      </c>
      <c r="R34" s="14">
        <f t="shared" si="6"/>
        <v>100.01</v>
      </c>
      <c r="S34" s="16">
        <f t="shared" si="7"/>
        <v>1</v>
      </c>
    </row>
    <row r="35" spans="1:19" ht="12">
      <c r="A35" s="14">
        <f t="shared" si="8"/>
        <v>5</v>
      </c>
      <c r="B35" s="14" t="str">
        <f t="shared" si="8"/>
        <v>Linda Tutert</v>
      </c>
      <c r="C35" s="14" t="str">
        <f t="shared" si="8"/>
        <v>Sanne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>
        <v>108.51</v>
      </c>
      <c r="R35" s="14">
        <f t="shared" si="6"/>
        <v>108.51</v>
      </c>
      <c r="S35" s="16">
        <f t="shared" si="7"/>
        <v>5</v>
      </c>
    </row>
    <row r="36" spans="1:19" ht="12">
      <c r="A36" s="14">
        <f t="shared" si="8"/>
        <v>2</v>
      </c>
      <c r="B36" s="14" t="str">
        <f t="shared" si="8"/>
        <v>Lienke Briene</v>
      </c>
      <c r="C36" s="14" t="str">
        <f t="shared" si="8"/>
        <v>Sebastiaan</v>
      </c>
      <c r="D36" s="8"/>
      <c r="E36" s="8"/>
      <c r="F36" s="8"/>
      <c r="G36" s="8"/>
      <c r="H36" s="8"/>
      <c r="I36" s="8"/>
      <c r="J36" s="8"/>
      <c r="K36" s="8">
        <v>5</v>
      </c>
      <c r="L36" s="8"/>
      <c r="M36" s="8"/>
      <c r="N36" s="8"/>
      <c r="O36" s="8"/>
      <c r="P36" s="8"/>
      <c r="Q36" s="8">
        <v>112.82</v>
      </c>
      <c r="R36" s="14">
        <f t="shared" si="6"/>
        <v>117.82</v>
      </c>
      <c r="S36" s="16">
        <f t="shared" si="7"/>
        <v>9</v>
      </c>
    </row>
    <row r="37" spans="1:19" ht="12">
      <c r="A37" s="14">
        <f t="shared" si="8"/>
        <v>7</v>
      </c>
      <c r="B37" s="14" t="str">
        <f t="shared" si="8"/>
        <v>Alie Boekelo</v>
      </c>
      <c r="C37" s="14" t="str">
        <f t="shared" si="8"/>
        <v>Just My Verry Cha53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>
        <v>105.19</v>
      </c>
      <c r="R37" s="14">
        <f t="shared" si="6"/>
        <v>105.19</v>
      </c>
      <c r="S37" s="16">
        <f t="shared" si="7"/>
        <v>3</v>
      </c>
    </row>
    <row r="38" spans="1:19" ht="12">
      <c r="A38" s="14">
        <f t="shared" si="8"/>
      </c>
      <c r="B38" s="14">
        <f t="shared" si="8"/>
      </c>
      <c r="C38" s="14">
        <f t="shared" si="8"/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4">
        <f t="shared" si="6"/>
      </c>
      <c r="S38" s="16">
        <f t="shared" si="7"/>
      </c>
    </row>
    <row r="39" spans="1:19" ht="12">
      <c r="A39" s="14">
        <f t="shared" si="8"/>
      </c>
      <c r="B39" s="14">
        <f t="shared" si="8"/>
      </c>
      <c r="C39" s="14">
        <f t="shared" si="8"/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4">
        <f t="shared" si="6"/>
      </c>
      <c r="S39" s="16">
        <f t="shared" si="7"/>
      </c>
    </row>
    <row r="40" spans="1:19" ht="12">
      <c r="A40" s="14">
        <f t="shared" si="8"/>
      </c>
      <c r="B40" s="14">
        <f t="shared" si="8"/>
      </c>
      <c r="C40" s="14">
        <f t="shared" si="8"/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4">
        <f t="shared" si="6"/>
      </c>
      <c r="S40" s="16">
        <f t="shared" si="7"/>
      </c>
    </row>
    <row r="41" spans="1:19" ht="12">
      <c r="A41" s="14">
        <f t="shared" si="8"/>
      </c>
      <c r="B41" s="14">
        <f t="shared" si="8"/>
      </c>
      <c r="C41" s="14">
        <f t="shared" si="8"/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4">
        <f t="shared" si="6"/>
      </c>
      <c r="S41" s="16">
        <f t="shared" si="7"/>
      </c>
    </row>
    <row r="42" spans="1:19" ht="12">
      <c r="A42" s="14">
        <f t="shared" si="8"/>
      </c>
      <c r="B42" s="14">
        <f t="shared" si="8"/>
      </c>
      <c r="C42" s="14">
        <f t="shared" si="8"/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14">
        <f t="shared" si="6"/>
      </c>
      <c r="S42" s="16">
        <f t="shared" si="7"/>
      </c>
    </row>
    <row r="43" spans="1:19" ht="12">
      <c r="A43" s="14">
        <f aca="true" t="shared" si="9" ref="A43:C45">IF(A20="","",A20)</f>
      </c>
      <c r="B43" s="14">
        <f t="shared" si="9"/>
      </c>
      <c r="C43" s="14">
        <f t="shared" si="9"/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4">
        <f t="shared" si="6"/>
      </c>
      <c r="S43" s="16">
        <f t="shared" si="7"/>
      </c>
    </row>
    <row r="44" spans="1:19" ht="12">
      <c r="A44" s="14">
        <f t="shared" si="9"/>
      </c>
      <c r="B44" s="14">
        <f t="shared" si="9"/>
      </c>
      <c r="C44" s="14">
        <f t="shared" si="9"/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4">
        <f t="shared" si="6"/>
      </c>
      <c r="S44" s="16">
        <f t="shared" si="7"/>
      </c>
    </row>
    <row r="45" spans="1:19" ht="12.75" thickBot="1">
      <c r="A45" s="15">
        <f t="shared" si="9"/>
      </c>
      <c r="B45" s="15">
        <f t="shared" si="9"/>
      </c>
      <c r="C45" s="15">
        <f t="shared" si="9"/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5">
        <f t="shared" si="6"/>
      </c>
      <c r="S45" s="17">
        <f t="shared" si="7"/>
      </c>
    </row>
  </sheetData>
  <sheetProtection/>
  <mergeCells count="6">
    <mergeCell ref="D1:S1"/>
    <mergeCell ref="W1:X1"/>
    <mergeCell ref="T1:V1"/>
    <mergeCell ref="A24:B24"/>
    <mergeCell ref="D24:S24"/>
    <mergeCell ref="A1:B1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zoomScale="115" zoomScaleNormal="115" workbookViewId="0" topLeftCell="A1">
      <selection activeCell="Q35" sqref="Q35"/>
    </sheetView>
  </sheetViews>
  <sheetFormatPr defaultColWidth="8.8515625" defaultRowHeight="12.75"/>
  <cols>
    <col min="1" max="1" width="4.140625" style="0" bestFit="1" customWidth="1"/>
    <col min="2" max="2" width="18.28125" style="0" bestFit="1" customWidth="1"/>
    <col min="3" max="3" width="18.28125" style="0" customWidth="1"/>
    <col min="4" max="7" width="2.00390625" style="0" bestFit="1" customWidth="1"/>
    <col min="8" max="8" width="3.28125" style="0" bestFit="1" customWidth="1"/>
    <col min="9" max="9" width="2.00390625" style="0" bestFit="1" customWidth="1"/>
    <col min="10" max="10" width="3.28125" style="0" bestFit="1" customWidth="1"/>
    <col min="11" max="11" width="2.00390625" style="0" bestFit="1" customWidth="1"/>
    <col min="12" max="15" width="3.00390625" style="0" bestFit="1" customWidth="1"/>
    <col min="16" max="16" width="4.00390625" style="0" bestFit="1" customWidth="1"/>
    <col min="17" max="17" width="7.140625" style="0" bestFit="1" customWidth="1"/>
    <col min="18" max="18" width="8.00390625" style="0" bestFit="1" customWidth="1"/>
    <col min="19" max="19" width="5.140625" style="0" bestFit="1" customWidth="1"/>
    <col min="20" max="20" width="7.00390625" style="0" bestFit="1" customWidth="1"/>
    <col min="21" max="21" width="7.140625" style="0" bestFit="1" customWidth="1"/>
    <col min="22" max="22" width="7.00390625" style="0" bestFit="1" customWidth="1"/>
    <col min="23" max="23" width="7.140625" style="0" bestFit="1" customWidth="1"/>
    <col min="24" max="24" width="5.00390625" style="0" bestFit="1" customWidth="1"/>
  </cols>
  <sheetData>
    <row r="1" spans="1:24" ht="12">
      <c r="A1" s="1" t="s">
        <v>9</v>
      </c>
      <c r="B1" s="3"/>
      <c r="C1" s="18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 t="s">
        <v>5</v>
      </c>
      <c r="U1" s="3"/>
      <c r="V1" s="3"/>
      <c r="W1" s="3" t="s">
        <v>7</v>
      </c>
      <c r="X1" s="2"/>
    </row>
    <row r="2" spans="1:24" ht="12">
      <c r="A2" s="11" t="s">
        <v>0</v>
      </c>
      <c r="B2" s="4" t="s">
        <v>12</v>
      </c>
      <c r="C2" s="4" t="s">
        <v>13</v>
      </c>
      <c r="D2" s="4">
        <v>1</v>
      </c>
      <c r="E2" s="4">
        <v>2</v>
      </c>
      <c r="F2" s="4">
        <v>3</v>
      </c>
      <c r="G2" s="4">
        <v>4</v>
      </c>
      <c r="H2" s="4" t="s">
        <v>103</v>
      </c>
      <c r="I2" s="4">
        <v>6</v>
      </c>
      <c r="J2" s="4" t="s">
        <v>104</v>
      </c>
      <c r="K2" s="4">
        <v>8</v>
      </c>
      <c r="L2" s="4">
        <v>9</v>
      </c>
      <c r="M2" s="4">
        <v>10</v>
      </c>
      <c r="N2" s="4">
        <v>11</v>
      </c>
      <c r="O2" s="4">
        <v>12</v>
      </c>
      <c r="P2" s="4"/>
      <c r="Q2" s="4" t="s">
        <v>2</v>
      </c>
      <c r="R2" s="4" t="s">
        <v>3</v>
      </c>
      <c r="S2" s="4" t="s">
        <v>4</v>
      </c>
      <c r="T2" s="4" t="s">
        <v>2</v>
      </c>
      <c r="U2" s="4" t="s">
        <v>3</v>
      </c>
      <c r="V2" s="4" t="s">
        <v>4</v>
      </c>
      <c r="W2" s="4" t="s">
        <v>3</v>
      </c>
      <c r="X2" s="12" t="s">
        <v>4</v>
      </c>
    </row>
    <row r="3" spans="1:24" ht="12.75">
      <c r="A3" s="5">
        <v>40</v>
      </c>
      <c r="B3" s="19" t="s">
        <v>32</v>
      </c>
      <c r="C3" s="13" t="str">
        <f>IF(A3="","",VLOOKUP(A3,Deelnemers!$A$2:$C$211,3))</f>
        <v>Dinozzo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>
        <v>123.95</v>
      </c>
      <c r="R3" s="14">
        <f aca="true" t="shared" si="0" ref="R3:R22">IF(OR(D3="u",E3="u",F3="u",G3="u",H3="u",I3="u",J3="u",K3="u",L3="u",M3="u",N3="u",O3="u",P3="u",Q3="u"),"U",IF(Q3="","",SUM(D3:Q3)))</f>
        <v>123.95</v>
      </c>
      <c r="S3" s="14">
        <f aca="true" t="shared" si="1" ref="S3:S22">IF(R3="","",IF(R3="U","U",RANK(R3,$R$3:$R$22,1)))</f>
        <v>4</v>
      </c>
      <c r="T3" s="14">
        <f aca="true" t="shared" si="2" ref="T3:T22">IF(Q26="","",Q26)</f>
        <v>114.97</v>
      </c>
      <c r="U3" s="14">
        <f aca="true" t="shared" si="3" ref="U3:U22">IF(R26="","",R26)</f>
        <v>119.97</v>
      </c>
      <c r="V3" s="14">
        <f aca="true" t="shared" si="4" ref="V3:V22">IF(S26="","",S26)</f>
        <v>4</v>
      </c>
      <c r="W3" s="14">
        <f aca="true" t="shared" si="5" ref="W3:W22">IF(T3="","",SUM(R3,U3))</f>
        <v>243.92000000000002</v>
      </c>
      <c r="X3" s="16">
        <f aca="true" t="shared" si="6" ref="X3:X22">IF(W3="","",IF(W3="U","U",RANK(W3,$W$3:$W$22,1)))</f>
        <v>4</v>
      </c>
    </row>
    <row r="4" spans="1:24" ht="12.75">
      <c r="A4" s="7">
        <v>39</v>
      </c>
      <c r="B4" s="19" t="s">
        <v>34</v>
      </c>
      <c r="C4" s="14" t="str">
        <f>IF(A4="","",VLOOKUP(A4,Deelnemers!$A$2:$C$211,3))</f>
        <v>Bommel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>
        <v>141.25</v>
      </c>
      <c r="R4" s="14">
        <f t="shared" si="0"/>
        <v>141.25</v>
      </c>
      <c r="S4" s="14">
        <f t="shared" si="1"/>
        <v>7</v>
      </c>
      <c r="T4" s="14">
        <f t="shared" si="2"/>
        <v>132.8</v>
      </c>
      <c r="U4" s="14">
        <f t="shared" si="3"/>
        <v>142.8</v>
      </c>
      <c r="V4" s="14">
        <f t="shared" si="4"/>
        <v>8</v>
      </c>
      <c r="W4" s="14">
        <f t="shared" si="5"/>
        <v>284.05</v>
      </c>
      <c r="X4" s="16">
        <f t="shared" si="6"/>
        <v>8</v>
      </c>
    </row>
    <row r="5" spans="1:24" ht="12.75">
      <c r="A5" s="7">
        <v>38</v>
      </c>
      <c r="B5" s="19" t="s">
        <v>36</v>
      </c>
      <c r="C5" s="14" t="str">
        <f>IF(A5="","",VLOOKUP(A5,Deelnemers!$A$2:$C$211,3))</f>
        <v>Fia Mone</v>
      </c>
      <c r="D5" s="8">
        <v>5</v>
      </c>
      <c r="E5" s="8"/>
      <c r="F5" s="8"/>
      <c r="G5" s="8"/>
      <c r="H5" s="8"/>
      <c r="I5" s="8"/>
      <c r="J5" s="8"/>
      <c r="K5" s="8"/>
      <c r="L5" s="8"/>
      <c r="M5" s="8"/>
      <c r="N5" s="8"/>
      <c r="O5" s="8">
        <v>5</v>
      </c>
      <c r="P5" s="8"/>
      <c r="Q5" s="8">
        <v>159.42</v>
      </c>
      <c r="R5" s="14">
        <f t="shared" si="0"/>
        <v>169.42</v>
      </c>
      <c r="S5" s="14">
        <f t="shared" si="1"/>
        <v>9</v>
      </c>
      <c r="T5" s="14">
        <f t="shared" si="2"/>
        <v>134.81</v>
      </c>
      <c r="U5" s="14">
        <f t="shared" si="3"/>
        <v>159.81</v>
      </c>
      <c r="V5" s="14">
        <f t="shared" si="4"/>
        <v>9</v>
      </c>
      <c r="W5" s="14">
        <f t="shared" si="5"/>
        <v>329.23</v>
      </c>
      <c r="X5" s="16">
        <f t="shared" si="6"/>
        <v>9</v>
      </c>
    </row>
    <row r="6" spans="1:24" ht="12.75">
      <c r="A6" s="7">
        <v>36</v>
      </c>
      <c r="B6" s="19" t="s">
        <v>38</v>
      </c>
      <c r="C6" s="14" t="str">
        <f>IF(A6="","",VLOOKUP(A6,Deelnemers!$A$2:$C$211,3))</f>
        <v>Femke noa</v>
      </c>
      <c r="D6" s="8"/>
      <c r="E6" s="8"/>
      <c r="F6" s="8"/>
      <c r="G6" s="8"/>
      <c r="H6" s="8"/>
      <c r="I6" s="8"/>
      <c r="J6" s="8"/>
      <c r="K6" s="8"/>
      <c r="L6" s="8"/>
      <c r="M6" s="8"/>
      <c r="N6" s="8">
        <v>5</v>
      </c>
      <c r="O6" s="8"/>
      <c r="P6" s="8"/>
      <c r="Q6" s="8">
        <v>126.62</v>
      </c>
      <c r="R6" s="14">
        <f t="shared" si="0"/>
        <v>131.62</v>
      </c>
      <c r="S6" s="14">
        <f t="shared" si="1"/>
        <v>6</v>
      </c>
      <c r="T6" s="14">
        <f t="shared" si="2"/>
        <v>120.71</v>
      </c>
      <c r="U6" s="14">
        <f t="shared" si="3"/>
        <v>120.71</v>
      </c>
      <c r="V6" s="14">
        <f t="shared" si="4"/>
        <v>5</v>
      </c>
      <c r="W6" s="14">
        <f t="shared" si="5"/>
        <v>252.32999999999998</v>
      </c>
      <c r="X6" s="16">
        <f t="shared" si="6"/>
        <v>5</v>
      </c>
    </row>
    <row r="7" spans="1:24" ht="12.75">
      <c r="A7" s="7">
        <v>17</v>
      </c>
      <c r="B7" s="19" t="s">
        <v>40</v>
      </c>
      <c r="C7" s="14" t="str">
        <f>IF(A7="","",VLOOKUP(A7,Deelnemers!$A$2:$C$211,3))</f>
        <v>Kim</v>
      </c>
      <c r="D7" s="8"/>
      <c r="E7" s="8"/>
      <c r="F7" s="8"/>
      <c r="G7" s="8"/>
      <c r="H7" s="8"/>
      <c r="I7" s="8"/>
      <c r="J7" s="8"/>
      <c r="K7" s="8">
        <v>5</v>
      </c>
      <c r="L7" s="8"/>
      <c r="M7" s="8"/>
      <c r="N7" s="8"/>
      <c r="O7" s="8"/>
      <c r="P7" s="8"/>
      <c r="Q7" s="8">
        <v>106.56</v>
      </c>
      <c r="R7" s="14">
        <f t="shared" si="0"/>
        <v>111.56</v>
      </c>
      <c r="S7" s="14">
        <f t="shared" si="1"/>
        <v>2</v>
      </c>
      <c r="T7" s="14">
        <f t="shared" si="2"/>
        <v>102.57</v>
      </c>
      <c r="U7" s="14">
        <f t="shared" si="3"/>
        <v>102.57</v>
      </c>
      <c r="V7" s="14">
        <f t="shared" si="4"/>
        <v>1</v>
      </c>
      <c r="W7" s="14">
        <f t="shared" si="5"/>
        <v>214.13</v>
      </c>
      <c r="X7" s="16">
        <f t="shared" si="6"/>
        <v>2</v>
      </c>
    </row>
    <row r="8" spans="1:24" ht="12.75">
      <c r="A8" s="7">
        <v>19</v>
      </c>
      <c r="B8" s="19" t="s">
        <v>42</v>
      </c>
      <c r="C8" s="14" t="str">
        <f>IF(A8="","",VLOOKUP(A8,Deelnemers!$A$2:$C$211,3))</f>
        <v>Otto</v>
      </c>
      <c r="D8" s="8"/>
      <c r="E8" s="8">
        <v>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>
        <v>136.36</v>
      </c>
      <c r="R8" s="14">
        <f t="shared" si="0"/>
        <v>141.36</v>
      </c>
      <c r="S8" s="14">
        <f t="shared" si="1"/>
        <v>8</v>
      </c>
      <c r="T8" s="14">
        <f t="shared" si="2"/>
        <v>119.97</v>
      </c>
      <c r="U8" s="14">
        <f t="shared" si="3"/>
        <v>124.97</v>
      </c>
      <c r="V8" s="14">
        <f t="shared" si="4"/>
        <v>6</v>
      </c>
      <c r="W8" s="14">
        <f t="shared" si="5"/>
        <v>266.33000000000004</v>
      </c>
      <c r="X8" s="16">
        <f t="shared" si="6"/>
        <v>6</v>
      </c>
    </row>
    <row r="9" spans="1:24" ht="12.75">
      <c r="A9" s="7">
        <v>16</v>
      </c>
      <c r="B9" s="19" t="s">
        <v>44</v>
      </c>
      <c r="C9" s="14" t="str">
        <f>IF(A9="","",VLOOKUP(A9,Deelnemers!$A$2:$C$211,3))</f>
        <v>Zerino</v>
      </c>
      <c r="D9" s="8"/>
      <c r="E9" s="8"/>
      <c r="F9" s="8"/>
      <c r="G9" s="8"/>
      <c r="H9" s="8"/>
      <c r="I9" s="8"/>
      <c r="J9" s="8">
        <v>5</v>
      </c>
      <c r="K9" s="8">
        <v>5</v>
      </c>
      <c r="L9" s="8">
        <v>15</v>
      </c>
      <c r="M9" s="8"/>
      <c r="N9" s="8"/>
      <c r="O9" s="8"/>
      <c r="P9" s="8"/>
      <c r="Q9" s="8">
        <v>105.75</v>
      </c>
      <c r="R9" s="14">
        <f t="shared" si="0"/>
        <v>130.75</v>
      </c>
      <c r="S9" s="14">
        <f t="shared" si="1"/>
        <v>5</v>
      </c>
      <c r="T9" s="14">
        <f t="shared" si="2"/>
        <v>116.22</v>
      </c>
      <c r="U9" s="14">
        <f t="shared" si="3"/>
        <v>141.22</v>
      </c>
      <c r="V9" s="14">
        <f t="shared" si="4"/>
        <v>7</v>
      </c>
      <c r="W9" s="14">
        <f t="shared" si="5"/>
        <v>271.97</v>
      </c>
      <c r="X9" s="16">
        <f t="shared" si="6"/>
        <v>7</v>
      </c>
    </row>
    <row r="10" spans="1:24" ht="12.75">
      <c r="A10" s="7">
        <v>20</v>
      </c>
      <c r="B10" s="19" t="s">
        <v>46</v>
      </c>
      <c r="C10" s="14" t="str">
        <f>IF(A10="","",VLOOKUP(A10,Deelnemers!$A$2:$C$211,3))</f>
        <v>Wouter</v>
      </c>
      <c r="D10" s="8"/>
      <c r="E10" s="8"/>
      <c r="F10" s="8"/>
      <c r="G10" s="8"/>
      <c r="H10" s="8"/>
      <c r="I10" s="8"/>
      <c r="J10" s="8">
        <v>5</v>
      </c>
      <c r="K10" s="8"/>
      <c r="L10" s="8"/>
      <c r="M10" s="8"/>
      <c r="N10" s="8"/>
      <c r="O10" s="8"/>
      <c r="P10" s="8"/>
      <c r="Q10" s="8">
        <v>108.1</v>
      </c>
      <c r="R10" s="14">
        <f t="shared" si="0"/>
        <v>113.1</v>
      </c>
      <c r="S10" s="14">
        <f t="shared" si="1"/>
        <v>3</v>
      </c>
      <c r="T10" s="14">
        <f t="shared" si="2"/>
        <v>105.49</v>
      </c>
      <c r="U10" s="14">
        <f t="shared" si="3"/>
        <v>105.49</v>
      </c>
      <c r="V10" s="14">
        <f t="shared" si="4"/>
        <v>2</v>
      </c>
      <c r="W10" s="14">
        <f t="shared" si="5"/>
        <v>218.58999999999997</v>
      </c>
      <c r="X10" s="16">
        <f t="shared" si="6"/>
        <v>3</v>
      </c>
    </row>
    <row r="11" spans="1:24" ht="12.75">
      <c r="A11" s="7">
        <v>11</v>
      </c>
      <c r="B11" s="19" t="s">
        <v>48</v>
      </c>
      <c r="C11" s="14" t="str">
        <f>IF(A11="","",VLOOKUP(A11,Deelnemers!$A$2:$C$211,3))</f>
        <v>Truus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>
        <v>101.92</v>
      </c>
      <c r="R11" s="14">
        <f t="shared" si="0"/>
        <v>101.92</v>
      </c>
      <c r="S11" s="14">
        <f t="shared" si="1"/>
        <v>1</v>
      </c>
      <c r="T11" s="14">
        <f t="shared" si="2"/>
        <v>102.39</v>
      </c>
      <c r="U11" s="14">
        <f t="shared" si="3"/>
        <v>107.39</v>
      </c>
      <c r="V11" s="14">
        <f t="shared" si="4"/>
        <v>3</v>
      </c>
      <c r="W11" s="14">
        <f t="shared" si="5"/>
        <v>209.31</v>
      </c>
      <c r="X11" s="16">
        <f t="shared" si="6"/>
        <v>1</v>
      </c>
    </row>
    <row r="12" spans="1:24" ht="12">
      <c r="A12" s="7"/>
      <c r="B12" s="14">
        <f>IF(A12="","",VLOOKUP(A12,Deelnemers!$A$2:$C$211,2))</f>
      </c>
      <c r="C12" s="14">
        <f>IF(A12="","",VLOOKUP(A12,Deelnemers!$A$2:$C$211,3))</f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4">
        <f t="shared" si="0"/>
      </c>
      <c r="S12" s="14">
        <f t="shared" si="1"/>
      </c>
      <c r="T12" s="14">
        <f t="shared" si="2"/>
      </c>
      <c r="U12" s="14">
        <f t="shared" si="3"/>
      </c>
      <c r="V12" s="14">
        <f t="shared" si="4"/>
      </c>
      <c r="W12" s="14">
        <f t="shared" si="5"/>
      </c>
      <c r="X12" s="16">
        <f t="shared" si="6"/>
      </c>
    </row>
    <row r="13" spans="1:24" ht="12">
      <c r="A13" s="7"/>
      <c r="B13" s="14">
        <f>IF(A13="","",VLOOKUP(A13,Deelnemers!$A$2:$C$211,2))</f>
      </c>
      <c r="C13" s="14">
        <f>IF(A13="","",VLOOKUP(A13,Deelnemers!$A$2:$C$211,3))</f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4">
        <f t="shared" si="0"/>
      </c>
      <c r="S13" s="14">
        <f t="shared" si="1"/>
      </c>
      <c r="T13" s="14">
        <f t="shared" si="2"/>
      </c>
      <c r="U13" s="14">
        <f t="shared" si="3"/>
      </c>
      <c r="V13" s="14">
        <f t="shared" si="4"/>
      </c>
      <c r="W13" s="14">
        <f t="shared" si="5"/>
      </c>
      <c r="X13" s="16">
        <f t="shared" si="6"/>
      </c>
    </row>
    <row r="14" spans="1:24" ht="12">
      <c r="A14" s="7"/>
      <c r="B14" s="14">
        <f>IF(A14="","",VLOOKUP(A14,Deelnemers!$A$2:$C$211,2))</f>
      </c>
      <c r="C14" s="14">
        <f>IF(A14="","",VLOOKUP(A14,Deelnemers!$A$2:$C$211,3))</f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4">
        <f t="shared" si="0"/>
      </c>
      <c r="S14" s="14">
        <f t="shared" si="1"/>
      </c>
      <c r="T14" s="14">
        <f t="shared" si="2"/>
      </c>
      <c r="U14" s="14">
        <f t="shared" si="3"/>
      </c>
      <c r="V14" s="14">
        <f t="shared" si="4"/>
      </c>
      <c r="W14" s="14">
        <f t="shared" si="5"/>
      </c>
      <c r="X14" s="16">
        <f t="shared" si="6"/>
      </c>
    </row>
    <row r="15" spans="1:24" ht="12">
      <c r="A15" s="7"/>
      <c r="B15" s="14">
        <f>IF(A15="","",VLOOKUP(A15,Deelnemers!$A$2:$C$211,2))</f>
      </c>
      <c r="C15" s="14">
        <f>IF(A15="","",VLOOKUP(A15,Deelnemers!$A$2:$C$211,3))</f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4">
        <f t="shared" si="0"/>
      </c>
      <c r="S15" s="14">
        <f t="shared" si="1"/>
      </c>
      <c r="T15" s="14">
        <f t="shared" si="2"/>
      </c>
      <c r="U15" s="14">
        <f t="shared" si="3"/>
      </c>
      <c r="V15" s="14">
        <f t="shared" si="4"/>
      </c>
      <c r="W15" s="14">
        <f t="shared" si="5"/>
      </c>
      <c r="X15" s="16">
        <f t="shared" si="6"/>
      </c>
    </row>
    <row r="16" spans="1:24" ht="12">
      <c r="A16" s="7"/>
      <c r="B16" s="14">
        <f>IF(A16="","",VLOOKUP(A16,Deelnemers!$A$2:$C$211,2))</f>
      </c>
      <c r="C16" s="14">
        <f>IF(A16="","",VLOOKUP(A16,Deelnemers!$A$2:$C$211,3))</f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4">
        <f t="shared" si="0"/>
      </c>
      <c r="S16" s="14">
        <f t="shared" si="1"/>
      </c>
      <c r="T16" s="14">
        <f t="shared" si="2"/>
      </c>
      <c r="U16" s="14">
        <f t="shared" si="3"/>
      </c>
      <c r="V16" s="14">
        <f t="shared" si="4"/>
      </c>
      <c r="W16" s="14">
        <f t="shared" si="5"/>
      </c>
      <c r="X16" s="16">
        <f t="shared" si="6"/>
      </c>
    </row>
    <row r="17" spans="1:24" ht="12">
      <c r="A17" s="7"/>
      <c r="B17" s="14">
        <f>IF(A17="","",VLOOKUP(A17,Deelnemers!$A$2:$C$211,2))</f>
      </c>
      <c r="C17" s="14">
        <f>IF(A17="","",VLOOKUP(A17,Deelnemers!$A$2:$C$211,3))</f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4">
        <f t="shared" si="0"/>
      </c>
      <c r="S17" s="14">
        <f t="shared" si="1"/>
      </c>
      <c r="T17" s="14">
        <f t="shared" si="2"/>
      </c>
      <c r="U17" s="14">
        <f t="shared" si="3"/>
      </c>
      <c r="V17" s="14">
        <f t="shared" si="4"/>
      </c>
      <c r="W17" s="14">
        <f t="shared" si="5"/>
      </c>
      <c r="X17" s="16">
        <f t="shared" si="6"/>
      </c>
    </row>
    <row r="18" spans="1:24" ht="12">
      <c r="A18" s="7"/>
      <c r="B18" s="14">
        <f>IF(A18="","",VLOOKUP(A18,Deelnemers!$A$2:$C$211,2))</f>
      </c>
      <c r="C18" s="14">
        <f>IF(A18="","",VLOOKUP(A18,Deelnemers!$A$2:$C$211,3))</f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4">
        <f t="shared" si="0"/>
      </c>
      <c r="S18" s="14">
        <f t="shared" si="1"/>
      </c>
      <c r="T18" s="14">
        <f t="shared" si="2"/>
      </c>
      <c r="U18" s="14">
        <f t="shared" si="3"/>
      </c>
      <c r="V18" s="14">
        <f t="shared" si="4"/>
      </c>
      <c r="W18" s="14">
        <f t="shared" si="5"/>
      </c>
      <c r="X18" s="16">
        <f t="shared" si="6"/>
      </c>
    </row>
    <row r="19" spans="1:24" ht="12">
      <c r="A19" s="7"/>
      <c r="B19" s="14">
        <f>IF(A19="","",VLOOKUP(A19,Deelnemers!$A$2:$C$211,2))</f>
      </c>
      <c r="C19" s="14">
        <f>IF(A19="","",VLOOKUP(A19,Deelnemers!$A$2:$C$211,3))</f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4">
        <f t="shared" si="0"/>
      </c>
      <c r="S19" s="14">
        <f t="shared" si="1"/>
      </c>
      <c r="T19" s="14">
        <f t="shared" si="2"/>
      </c>
      <c r="U19" s="14">
        <f t="shared" si="3"/>
      </c>
      <c r="V19" s="14">
        <f t="shared" si="4"/>
      </c>
      <c r="W19" s="14">
        <f t="shared" si="5"/>
      </c>
      <c r="X19" s="16">
        <f t="shared" si="6"/>
      </c>
    </row>
    <row r="20" spans="1:24" ht="12">
      <c r="A20" s="7"/>
      <c r="B20" s="14">
        <f>IF(A20="","",VLOOKUP(A20,Deelnemers!$A$2:$C$211,2))</f>
      </c>
      <c r="C20" s="14">
        <f>IF(A20="","",VLOOKUP(A20,Deelnemers!$A$2:$C$211,3))</f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4">
        <f t="shared" si="0"/>
      </c>
      <c r="S20" s="14">
        <f t="shared" si="1"/>
      </c>
      <c r="T20" s="14">
        <f t="shared" si="2"/>
      </c>
      <c r="U20" s="14">
        <f t="shared" si="3"/>
      </c>
      <c r="V20" s="14">
        <f t="shared" si="4"/>
      </c>
      <c r="W20" s="14">
        <f t="shared" si="5"/>
      </c>
      <c r="X20" s="16">
        <f t="shared" si="6"/>
      </c>
    </row>
    <row r="21" spans="1:24" ht="12">
      <c r="A21" s="7"/>
      <c r="B21" s="14">
        <f>IF(A21="","",VLOOKUP(A21,Deelnemers!$A$2:$C$211,2))</f>
      </c>
      <c r="C21" s="14">
        <f>IF(A21="","",VLOOKUP(A21,Deelnemers!$A$2:$C$211,3))</f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4">
        <f t="shared" si="0"/>
      </c>
      <c r="S21" s="14">
        <f t="shared" si="1"/>
      </c>
      <c r="T21" s="14">
        <f t="shared" si="2"/>
      </c>
      <c r="U21" s="14">
        <f t="shared" si="3"/>
      </c>
      <c r="V21" s="14">
        <f t="shared" si="4"/>
      </c>
      <c r="W21" s="14">
        <f t="shared" si="5"/>
      </c>
      <c r="X21" s="16">
        <f t="shared" si="6"/>
      </c>
    </row>
    <row r="22" spans="1:24" ht="12.75" thickBot="1">
      <c r="A22" s="9"/>
      <c r="B22" s="15">
        <f>IF(A22="","",VLOOKUP(A22,Deelnemers!$A$2:$C$211,2))</f>
      </c>
      <c r="C22" s="15">
        <f>IF(A22="","",VLOOKUP(A22,Deelnemers!$A$2:$C$211,3))</f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5">
        <f t="shared" si="0"/>
      </c>
      <c r="S22" s="15">
        <f t="shared" si="1"/>
      </c>
      <c r="T22" s="15">
        <f t="shared" si="2"/>
      </c>
      <c r="U22" s="15">
        <f t="shared" si="3"/>
      </c>
      <c r="V22" s="15">
        <f t="shared" si="4"/>
      </c>
      <c r="W22" s="15">
        <f t="shared" si="5"/>
      </c>
      <c r="X22" s="17">
        <f t="shared" si="6"/>
      </c>
    </row>
    <row r="23" ht="12.75" thickBot="1"/>
    <row r="24" spans="1:19" ht="12">
      <c r="A24" s="1" t="str">
        <f>A1</f>
        <v>1 span paard</v>
      </c>
      <c r="B24" s="3"/>
      <c r="C24" s="18"/>
      <c r="D24" s="3" t="s">
        <v>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2"/>
    </row>
    <row r="25" spans="1:19" ht="12">
      <c r="A25" s="11" t="s">
        <v>0</v>
      </c>
      <c r="B25" s="4" t="s">
        <v>12</v>
      </c>
      <c r="C25" s="4" t="s">
        <v>13</v>
      </c>
      <c r="D25" s="4">
        <v>1</v>
      </c>
      <c r="E25" s="4">
        <v>2</v>
      </c>
      <c r="F25" s="4">
        <v>3</v>
      </c>
      <c r="G25" s="4">
        <v>4</v>
      </c>
      <c r="H25" s="4" t="s">
        <v>103</v>
      </c>
      <c r="I25" s="4">
        <v>6</v>
      </c>
      <c r="J25" s="4" t="s">
        <v>104</v>
      </c>
      <c r="K25" s="4">
        <v>8</v>
      </c>
      <c r="L25" s="4">
        <v>9</v>
      </c>
      <c r="M25" s="4">
        <v>10</v>
      </c>
      <c r="N25" s="4">
        <v>11</v>
      </c>
      <c r="O25" s="4">
        <v>12</v>
      </c>
      <c r="P25" s="4"/>
      <c r="Q25" s="4" t="s">
        <v>2</v>
      </c>
      <c r="R25" s="4" t="s">
        <v>3</v>
      </c>
      <c r="S25" s="12" t="s">
        <v>4</v>
      </c>
    </row>
    <row r="26" spans="1:19" ht="12">
      <c r="A26" s="14">
        <f aca="true" t="shared" si="7" ref="A26:C45">IF(A3="","",A3)</f>
        <v>40</v>
      </c>
      <c r="B26" s="14" t="str">
        <f t="shared" si="7"/>
        <v>Henk Hans</v>
      </c>
      <c r="C26" s="14" t="str">
        <f t="shared" si="7"/>
        <v>Dinozzo</v>
      </c>
      <c r="D26" s="6"/>
      <c r="E26" s="6"/>
      <c r="F26" s="6"/>
      <c r="G26" s="6"/>
      <c r="H26" s="6"/>
      <c r="I26" s="6"/>
      <c r="J26" s="6"/>
      <c r="K26" s="6"/>
      <c r="L26" s="6">
        <v>5</v>
      </c>
      <c r="M26" s="6"/>
      <c r="N26" s="6"/>
      <c r="O26" s="6"/>
      <c r="P26" s="6"/>
      <c r="Q26" s="6">
        <v>114.97</v>
      </c>
      <c r="R26" s="14">
        <f aca="true" t="shared" si="8" ref="R26:R45">IF(OR(D26="u",E26="u",F26="u",G26="u",H26="u",I26="u",J26="u",K26="u",L26="u",M26="u",N26="u",O26="u",P26="u",Q26="u"),"U",IF(Q26="","",SUM(D26:Q26)))</f>
        <v>119.97</v>
      </c>
      <c r="S26" s="16">
        <f aca="true" t="shared" si="9" ref="S26:S45">IF(R26="","",IF(R26="U","U",RANK(R26,$R$26:$R$45,1)))</f>
        <v>4</v>
      </c>
    </row>
    <row r="27" spans="1:19" ht="12">
      <c r="A27" s="14">
        <f t="shared" si="7"/>
        <v>39</v>
      </c>
      <c r="B27" s="14" t="str">
        <f t="shared" si="7"/>
        <v>Jan Willem Buitenhuis</v>
      </c>
      <c r="C27" s="14" t="str">
        <f t="shared" si="7"/>
        <v>Bommel</v>
      </c>
      <c r="D27" s="8">
        <v>5</v>
      </c>
      <c r="E27" s="8"/>
      <c r="F27" s="8"/>
      <c r="G27" s="8"/>
      <c r="H27" s="8"/>
      <c r="I27" s="8"/>
      <c r="J27" s="8"/>
      <c r="K27" s="8"/>
      <c r="L27" s="8">
        <v>5</v>
      </c>
      <c r="M27" s="8"/>
      <c r="N27" s="8"/>
      <c r="O27" s="8"/>
      <c r="P27" s="8"/>
      <c r="Q27" s="8">
        <v>132.8</v>
      </c>
      <c r="R27" s="14">
        <f t="shared" si="8"/>
        <v>142.8</v>
      </c>
      <c r="S27" s="16">
        <f t="shared" si="9"/>
        <v>8</v>
      </c>
    </row>
    <row r="28" spans="1:19" ht="12">
      <c r="A28" s="14">
        <f t="shared" si="7"/>
        <v>38</v>
      </c>
      <c r="B28" s="14" t="str">
        <f t="shared" si="7"/>
        <v>Rikus Nijeboer</v>
      </c>
      <c r="C28" s="14" t="str">
        <f t="shared" si="7"/>
        <v>Fia Mone</v>
      </c>
      <c r="D28" s="8"/>
      <c r="E28" s="8"/>
      <c r="F28" s="8"/>
      <c r="G28" s="8">
        <v>5</v>
      </c>
      <c r="H28" s="8"/>
      <c r="I28" s="8"/>
      <c r="J28" s="8"/>
      <c r="K28" s="8"/>
      <c r="L28" s="8"/>
      <c r="M28" s="8"/>
      <c r="N28" s="8">
        <v>5</v>
      </c>
      <c r="O28" s="8">
        <v>15</v>
      </c>
      <c r="P28" s="8"/>
      <c r="Q28" s="8">
        <v>134.81</v>
      </c>
      <c r="R28" s="14">
        <f t="shared" si="8"/>
        <v>159.81</v>
      </c>
      <c r="S28" s="16">
        <f t="shared" si="9"/>
        <v>9</v>
      </c>
    </row>
    <row r="29" spans="1:19" ht="12">
      <c r="A29" s="14">
        <f t="shared" si="7"/>
        <v>36</v>
      </c>
      <c r="B29" s="14" t="str">
        <f t="shared" si="7"/>
        <v>Johan Lammers</v>
      </c>
      <c r="C29" s="14" t="str">
        <f t="shared" si="7"/>
        <v>Femke noa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>
        <v>120.71</v>
      </c>
      <c r="R29" s="14">
        <f t="shared" si="8"/>
        <v>120.71</v>
      </c>
      <c r="S29" s="16">
        <f t="shared" si="9"/>
        <v>5</v>
      </c>
    </row>
    <row r="30" spans="1:19" ht="12">
      <c r="A30" s="14">
        <f t="shared" si="7"/>
        <v>17</v>
      </c>
      <c r="B30" s="14" t="str">
        <f t="shared" si="7"/>
        <v>Judith Scheuten</v>
      </c>
      <c r="C30" s="14" t="str">
        <f t="shared" si="7"/>
        <v>Kim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>
        <v>102.57</v>
      </c>
      <c r="R30" s="14">
        <f t="shared" si="8"/>
        <v>102.57</v>
      </c>
      <c r="S30" s="16">
        <f t="shared" si="9"/>
        <v>1</v>
      </c>
    </row>
    <row r="31" spans="1:19" ht="12">
      <c r="A31" s="14">
        <f t="shared" si="7"/>
        <v>19</v>
      </c>
      <c r="B31" s="14" t="str">
        <f t="shared" si="7"/>
        <v>Henri Klement</v>
      </c>
      <c r="C31" s="14" t="str">
        <f t="shared" si="7"/>
        <v>Otto</v>
      </c>
      <c r="D31" s="8"/>
      <c r="E31" s="8"/>
      <c r="F31" s="8"/>
      <c r="G31" s="8"/>
      <c r="H31" s="8"/>
      <c r="I31" s="8"/>
      <c r="J31" s="8"/>
      <c r="K31" s="8">
        <v>5</v>
      </c>
      <c r="L31" s="8"/>
      <c r="M31" s="8"/>
      <c r="N31" s="8"/>
      <c r="O31" s="8"/>
      <c r="P31" s="8"/>
      <c r="Q31" s="8">
        <v>119.97</v>
      </c>
      <c r="R31" s="14">
        <f t="shared" si="8"/>
        <v>124.97</v>
      </c>
      <c r="S31" s="16">
        <f t="shared" si="9"/>
        <v>6</v>
      </c>
    </row>
    <row r="32" spans="1:19" ht="12">
      <c r="A32" s="14">
        <f t="shared" si="7"/>
        <v>16</v>
      </c>
      <c r="B32" s="14" t="str">
        <f t="shared" si="7"/>
        <v>Johan Holties</v>
      </c>
      <c r="C32" s="14" t="str">
        <f t="shared" si="7"/>
        <v>Zerino</v>
      </c>
      <c r="D32" s="8"/>
      <c r="E32" s="8"/>
      <c r="F32" s="8"/>
      <c r="G32" s="8"/>
      <c r="H32" s="8"/>
      <c r="I32" s="8"/>
      <c r="J32" s="8"/>
      <c r="K32" s="8">
        <v>5</v>
      </c>
      <c r="L32" s="8">
        <v>15</v>
      </c>
      <c r="M32" s="8">
        <v>5</v>
      </c>
      <c r="N32" s="8"/>
      <c r="O32" s="8"/>
      <c r="P32" s="8"/>
      <c r="Q32" s="8">
        <v>116.22</v>
      </c>
      <c r="R32" s="14">
        <f t="shared" si="8"/>
        <v>141.22</v>
      </c>
      <c r="S32" s="16">
        <f t="shared" si="9"/>
        <v>7</v>
      </c>
    </row>
    <row r="33" spans="1:19" ht="12">
      <c r="A33" s="14">
        <f t="shared" si="7"/>
        <v>20</v>
      </c>
      <c r="B33" s="14" t="str">
        <f t="shared" si="7"/>
        <v>Marielle van Benthem</v>
      </c>
      <c r="C33" s="14" t="str">
        <f t="shared" si="7"/>
        <v>Wouter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>
        <v>105.49</v>
      </c>
      <c r="R33" s="14">
        <f t="shared" si="8"/>
        <v>105.49</v>
      </c>
      <c r="S33" s="16">
        <f t="shared" si="9"/>
        <v>2</v>
      </c>
    </row>
    <row r="34" spans="1:19" ht="12">
      <c r="A34" s="14">
        <f t="shared" si="7"/>
        <v>11</v>
      </c>
      <c r="B34" s="14" t="str">
        <f t="shared" si="7"/>
        <v>Henk Veurink</v>
      </c>
      <c r="C34" s="14" t="str">
        <f t="shared" si="7"/>
        <v>Truus</v>
      </c>
      <c r="D34" s="8"/>
      <c r="E34" s="8"/>
      <c r="F34" s="8"/>
      <c r="G34" s="8">
        <v>5</v>
      </c>
      <c r="H34" s="8"/>
      <c r="I34" s="8"/>
      <c r="J34" s="8"/>
      <c r="K34" s="8"/>
      <c r="L34" s="8"/>
      <c r="M34" s="8"/>
      <c r="N34" s="8"/>
      <c r="O34" s="8"/>
      <c r="P34" s="8"/>
      <c r="Q34" s="8">
        <v>102.39</v>
      </c>
      <c r="R34" s="14">
        <f t="shared" si="8"/>
        <v>107.39</v>
      </c>
      <c r="S34" s="16">
        <f t="shared" si="9"/>
        <v>3</v>
      </c>
    </row>
    <row r="35" spans="1:19" ht="12">
      <c r="A35" s="14">
        <f t="shared" si="7"/>
      </c>
      <c r="B35" s="14">
        <f t="shared" si="7"/>
      </c>
      <c r="C35" s="14">
        <f t="shared" si="7"/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4">
        <f t="shared" si="8"/>
      </c>
      <c r="S35" s="16">
        <f t="shared" si="9"/>
      </c>
    </row>
    <row r="36" spans="1:19" ht="12">
      <c r="A36" s="14">
        <f t="shared" si="7"/>
      </c>
      <c r="B36" s="14">
        <f t="shared" si="7"/>
      </c>
      <c r="C36" s="14">
        <f t="shared" si="7"/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14">
        <f t="shared" si="8"/>
      </c>
      <c r="S36" s="16">
        <f t="shared" si="9"/>
      </c>
    </row>
    <row r="37" spans="1:19" ht="12">
      <c r="A37" s="14">
        <f t="shared" si="7"/>
      </c>
      <c r="B37" s="14">
        <f t="shared" si="7"/>
      </c>
      <c r="C37" s="14">
        <f t="shared" si="7"/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4">
        <f t="shared" si="8"/>
      </c>
      <c r="S37" s="16">
        <f t="shared" si="9"/>
      </c>
    </row>
    <row r="38" spans="1:19" ht="12">
      <c r="A38" s="14">
        <f t="shared" si="7"/>
      </c>
      <c r="B38" s="14">
        <f t="shared" si="7"/>
      </c>
      <c r="C38" s="14">
        <f t="shared" si="7"/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4">
        <f t="shared" si="8"/>
      </c>
      <c r="S38" s="16">
        <f t="shared" si="9"/>
      </c>
    </row>
    <row r="39" spans="1:19" ht="12">
      <c r="A39" s="14">
        <f t="shared" si="7"/>
      </c>
      <c r="B39" s="14">
        <f t="shared" si="7"/>
      </c>
      <c r="C39" s="14">
        <f t="shared" si="7"/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4">
        <f t="shared" si="8"/>
      </c>
      <c r="S39" s="16">
        <f t="shared" si="9"/>
      </c>
    </row>
    <row r="40" spans="1:19" ht="12">
      <c r="A40" s="14">
        <f t="shared" si="7"/>
      </c>
      <c r="B40" s="14">
        <f t="shared" si="7"/>
      </c>
      <c r="C40" s="14">
        <f t="shared" si="7"/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4">
        <f t="shared" si="8"/>
      </c>
      <c r="S40" s="16">
        <f t="shared" si="9"/>
      </c>
    </row>
    <row r="41" spans="1:19" ht="12">
      <c r="A41" s="14">
        <f t="shared" si="7"/>
      </c>
      <c r="B41" s="14">
        <f t="shared" si="7"/>
      </c>
      <c r="C41" s="14">
        <f t="shared" si="7"/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4">
        <f t="shared" si="8"/>
      </c>
      <c r="S41" s="16">
        <f t="shared" si="9"/>
      </c>
    </row>
    <row r="42" spans="1:19" ht="12">
      <c r="A42" s="14">
        <f t="shared" si="7"/>
      </c>
      <c r="B42" s="14">
        <f t="shared" si="7"/>
      </c>
      <c r="C42" s="14">
        <f t="shared" si="7"/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14">
        <f t="shared" si="8"/>
      </c>
      <c r="S42" s="16">
        <f t="shared" si="9"/>
      </c>
    </row>
    <row r="43" spans="1:19" ht="12">
      <c r="A43" s="14">
        <f t="shared" si="7"/>
      </c>
      <c r="B43" s="14">
        <f t="shared" si="7"/>
      </c>
      <c r="C43" s="14">
        <f t="shared" si="7"/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4">
        <f t="shared" si="8"/>
      </c>
      <c r="S43" s="16">
        <f t="shared" si="9"/>
      </c>
    </row>
    <row r="44" spans="1:19" ht="12">
      <c r="A44" s="14">
        <f t="shared" si="7"/>
      </c>
      <c r="B44" s="14">
        <f t="shared" si="7"/>
      </c>
      <c r="C44" s="14">
        <f t="shared" si="7"/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4">
        <f t="shared" si="8"/>
      </c>
      <c r="S44" s="16">
        <f t="shared" si="9"/>
      </c>
    </row>
    <row r="45" spans="1:19" ht="12.75" thickBot="1">
      <c r="A45" s="15">
        <f t="shared" si="7"/>
      </c>
      <c r="B45" s="15">
        <f t="shared" si="7"/>
      </c>
      <c r="C45" s="15">
        <f t="shared" si="7"/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5">
        <f t="shared" si="8"/>
      </c>
      <c r="S45" s="17">
        <f t="shared" si="9"/>
      </c>
    </row>
  </sheetData>
  <sheetProtection/>
  <mergeCells count="6">
    <mergeCell ref="D1:S1"/>
    <mergeCell ref="W1:X1"/>
    <mergeCell ref="T1:V1"/>
    <mergeCell ref="A24:B24"/>
    <mergeCell ref="D24:S24"/>
    <mergeCell ref="A1:B1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5"/>
  <sheetViews>
    <sheetView zoomScale="115" zoomScaleNormal="115" workbookViewId="0" topLeftCell="A1">
      <selection activeCell="W4" sqref="W4"/>
    </sheetView>
  </sheetViews>
  <sheetFormatPr defaultColWidth="8.8515625" defaultRowHeight="12.75"/>
  <cols>
    <col min="1" max="1" width="4.140625" style="0" bestFit="1" customWidth="1"/>
    <col min="2" max="2" width="18.28125" style="0" bestFit="1" customWidth="1"/>
    <col min="3" max="3" width="18.28125" style="0" customWidth="1"/>
    <col min="4" max="7" width="2.00390625" style="0" bestFit="1" customWidth="1"/>
    <col min="8" max="8" width="3.28125" style="0" bestFit="1" customWidth="1"/>
    <col min="9" max="9" width="2.00390625" style="0" bestFit="1" customWidth="1"/>
    <col min="10" max="10" width="3.28125" style="0" bestFit="1" customWidth="1"/>
    <col min="11" max="11" width="2.00390625" style="0" bestFit="1" customWidth="1"/>
    <col min="12" max="15" width="3.00390625" style="0" bestFit="1" customWidth="1"/>
    <col min="16" max="16" width="4.00390625" style="0" bestFit="1" customWidth="1"/>
    <col min="17" max="17" width="7.140625" style="0" bestFit="1" customWidth="1"/>
    <col min="18" max="18" width="8.00390625" style="0" bestFit="1" customWidth="1"/>
    <col min="19" max="19" width="5.140625" style="0" bestFit="1" customWidth="1"/>
    <col min="20" max="20" width="7.00390625" style="0" bestFit="1" customWidth="1"/>
    <col min="21" max="21" width="7.140625" style="0" bestFit="1" customWidth="1"/>
    <col min="22" max="22" width="7.00390625" style="0" bestFit="1" customWidth="1"/>
    <col min="23" max="23" width="7.140625" style="0" bestFit="1" customWidth="1"/>
    <col min="24" max="24" width="5.00390625" style="0" bestFit="1" customWidth="1"/>
  </cols>
  <sheetData>
    <row r="1" spans="1:24" ht="12">
      <c r="A1" s="1" t="s">
        <v>99</v>
      </c>
      <c r="B1" s="3"/>
      <c r="C1" s="18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 t="s">
        <v>5</v>
      </c>
      <c r="U1" s="3"/>
      <c r="V1" s="3"/>
      <c r="W1" s="3" t="s">
        <v>7</v>
      </c>
      <c r="X1" s="2"/>
    </row>
    <row r="2" spans="1:24" ht="12">
      <c r="A2" s="11" t="s">
        <v>0</v>
      </c>
      <c r="B2" s="4" t="s">
        <v>12</v>
      </c>
      <c r="C2" s="4" t="s">
        <v>100</v>
      </c>
      <c r="D2" s="4">
        <v>1</v>
      </c>
      <c r="E2" s="4">
        <v>2</v>
      </c>
      <c r="F2" s="4">
        <v>3</v>
      </c>
      <c r="G2" s="4">
        <v>4</v>
      </c>
      <c r="H2" s="4" t="s">
        <v>103</v>
      </c>
      <c r="I2" s="4">
        <v>6</v>
      </c>
      <c r="J2" s="4" t="s">
        <v>104</v>
      </c>
      <c r="K2" s="4">
        <v>8</v>
      </c>
      <c r="L2" s="4">
        <v>9</v>
      </c>
      <c r="M2" s="4">
        <v>10</v>
      </c>
      <c r="N2" s="4">
        <v>11</v>
      </c>
      <c r="O2" s="4">
        <v>12</v>
      </c>
      <c r="P2" s="4"/>
      <c r="Q2" s="4" t="s">
        <v>2</v>
      </c>
      <c r="R2" s="4" t="s">
        <v>3</v>
      </c>
      <c r="S2" s="4" t="s">
        <v>4</v>
      </c>
      <c r="T2" s="4" t="s">
        <v>2</v>
      </c>
      <c r="U2" s="4" t="s">
        <v>3</v>
      </c>
      <c r="V2" s="4" t="s">
        <v>4</v>
      </c>
      <c r="W2" s="4" t="s">
        <v>3</v>
      </c>
      <c r="X2" s="12" t="s">
        <v>4</v>
      </c>
    </row>
    <row r="3" spans="1:24" ht="12.75">
      <c r="A3" s="5">
        <v>24</v>
      </c>
      <c r="B3" s="19" t="s">
        <v>52</v>
      </c>
      <c r="C3" s="13" t="str">
        <f>IF(A3="","",VLOOKUP(A3,Deelnemers!$A$2:$C$211,3))</f>
        <v>Romy/Josien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>
        <v>5</v>
      </c>
      <c r="P3" s="6"/>
      <c r="Q3" s="6">
        <v>134.03</v>
      </c>
      <c r="R3" s="14">
        <f aca="true" t="shared" si="0" ref="R3:R22">IF(OR(D3="u",E3="u",F3="u",G3="u",H3="u",I3="u",J3="u",K3="u",L3="u",M3="u",N3="u",O3="u",P3="u",Q3="u"),"U",IF(Q3="","",SUM(D3:Q3)))</f>
        <v>139.03</v>
      </c>
      <c r="S3" s="14">
        <f aca="true" t="shared" si="1" ref="S3:S22">IF(R3="","",IF(R3="U","U",RANK(R3,$R$3:$R$22,1)))</f>
        <v>10</v>
      </c>
      <c r="T3" s="14">
        <f aca="true" t="shared" si="2" ref="T3:T22">IF(Q26="","",Q26)</f>
        <v>126.12</v>
      </c>
      <c r="U3" s="14">
        <f aca="true" t="shared" si="3" ref="U3:U22">IF(R26="","",R26)</f>
        <v>126.12</v>
      </c>
      <c r="V3" s="14">
        <f aca="true" t="shared" si="4" ref="V3:V22">IF(S26="","",S26)</f>
        <v>9</v>
      </c>
      <c r="W3" s="14">
        <f aca="true" t="shared" si="5" ref="W3:W22">IF(T3="","",SUM(R3,U3))</f>
        <v>265.15</v>
      </c>
      <c r="X3" s="16">
        <f aca="true" t="shared" si="6" ref="X3:X22">IF(W3="","",IF(W3="U","U",RANK(W3,$W$3:$W$22,1)))</f>
        <v>10</v>
      </c>
    </row>
    <row r="4" spans="1:24" ht="12.75">
      <c r="A4" s="7">
        <v>23</v>
      </c>
      <c r="B4" s="19" t="s">
        <v>50</v>
      </c>
      <c r="C4" s="14" t="str">
        <f>IF(A4="","",VLOOKUP(A4,Deelnemers!$A$2:$C$211,3))</f>
        <v>Bjorn/Mark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>
        <v>103</v>
      </c>
      <c r="R4" s="14">
        <f t="shared" si="0"/>
        <v>103</v>
      </c>
      <c r="S4" s="14">
        <f t="shared" si="1"/>
        <v>3</v>
      </c>
      <c r="T4" s="14">
        <f t="shared" si="2"/>
        <v>110.55</v>
      </c>
      <c r="U4" s="14">
        <f t="shared" si="3"/>
        <v>110.55</v>
      </c>
      <c r="V4" s="14">
        <f t="shared" si="4"/>
        <v>4</v>
      </c>
      <c r="W4" s="14">
        <f t="shared" si="5"/>
        <v>213.55</v>
      </c>
      <c r="X4" s="16">
        <f t="shared" si="6"/>
        <v>3</v>
      </c>
    </row>
    <row r="5" spans="1:24" ht="12.75">
      <c r="A5" s="7">
        <v>25</v>
      </c>
      <c r="B5" s="19" t="s">
        <v>54</v>
      </c>
      <c r="C5" s="14" t="str">
        <f>IF(A5="","",VLOOKUP(A5,Deelnemers!$A$2:$C$211,3))</f>
        <v>Bobby/Novo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>
        <v>111.67</v>
      </c>
      <c r="R5" s="14">
        <f t="shared" si="0"/>
        <v>111.67</v>
      </c>
      <c r="S5" s="14">
        <f t="shared" si="1"/>
        <v>6</v>
      </c>
      <c r="T5" s="14">
        <f t="shared" si="2"/>
        <v>109.52</v>
      </c>
      <c r="U5" s="14">
        <f t="shared" si="3"/>
        <v>119.52</v>
      </c>
      <c r="V5" s="14">
        <f t="shared" si="4"/>
        <v>6</v>
      </c>
      <c r="W5" s="14">
        <f t="shared" si="5"/>
        <v>231.19</v>
      </c>
      <c r="X5" s="16">
        <f t="shared" si="6"/>
        <v>6</v>
      </c>
    </row>
    <row r="6" spans="1:24" ht="12.75">
      <c r="A6" s="7">
        <v>26</v>
      </c>
      <c r="B6" s="19" t="s">
        <v>56</v>
      </c>
      <c r="C6" s="14" t="str">
        <f>IF(A6="","",VLOOKUP(A6,Deelnemers!$A$2:$C$211,3))</f>
        <v>Charlie chaplin/Magic'sFlame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>
        <v>116.28</v>
      </c>
      <c r="R6" s="14">
        <f t="shared" si="0"/>
        <v>116.28</v>
      </c>
      <c r="S6" s="14">
        <f t="shared" si="1"/>
        <v>8</v>
      </c>
      <c r="T6" s="14">
        <f t="shared" si="2"/>
        <v>110.84</v>
      </c>
      <c r="U6" s="14">
        <f t="shared" si="3"/>
        <v>120.84</v>
      </c>
      <c r="V6" s="14">
        <f t="shared" si="4"/>
        <v>8</v>
      </c>
      <c r="W6" s="14">
        <f t="shared" si="5"/>
        <v>237.12</v>
      </c>
      <c r="X6" s="16">
        <f t="shared" si="6"/>
        <v>7</v>
      </c>
    </row>
    <row r="7" spans="1:24" ht="12.75">
      <c r="A7" s="7">
        <v>27</v>
      </c>
      <c r="B7" s="19" t="s">
        <v>58</v>
      </c>
      <c r="C7" s="14" t="str">
        <f>IF(A7="","",VLOOKUP(A7,Deelnemers!$A$2:$C$211,3))</f>
        <v>Nick/Manchet</v>
      </c>
      <c r="D7" s="8">
        <v>5</v>
      </c>
      <c r="E7" s="8"/>
      <c r="F7" s="8"/>
      <c r="G7" s="8"/>
      <c r="H7" s="8"/>
      <c r="I7" s="8"/>
      <c r="J7" s="8"/>
      <c r="K7" s="8"/>
      <c r="L7" s="8"/>
      <c r="M7" s="8">
        <v>5</v>
      </c>
      <c r="N7" s="8"/>
      <c r="O7" s="8">
        <v>5</v>
      </c>
      <c r="P7" s="8"/>
      <c r="Q7" s="8">
        <v>99</v>
      </c>
      <c r="R7" s="14">
        <f t="shared" si="0"/>
        <v>114</v>
      </c>
      <c r="S7" s="14">
        <f t="shared" si="1"/>
        <v>7</v>
      </c>
      <c r="T7" s="14">
        <f t="shared" si="2"/>
        <v>100.81</v>
      </c>
      <c r="U7" s="14">
        <f t="shared" si="3"/>
        <v>135.81</v>
      </c>
      <c r="V7" s="14">
        <f t="shared" si="4"/>
        <v>10</v>
      </c>
      <c r="W7" s="14">
        <f t="shared" si="5"/>
        <v>249.81</v>
      </c>
      <c r="X7" s="16">
        <f t="shared" si="6"/>
        <v>9</v>
      </c>
    </row>
    <row r="8" spans="1:24" ht="12.75">
      <c r="A8" s="7">
        <v>28</v>
      </c>
      <c r="B8" s="19" t="s">
        <v>60</v>
      </c>
      <c r="C8" s="14" t="str">
        <f>IF(A8="","",VLOOKUP(A8,Deelnemers!$A$2:$C$211,3))</f>
        <v>Jaquar/Silvester</v>
      </c>
      <c r="D8" s="8"/>
      <c r="E8" s="8"/>
      <c r="F8" s="8"/>
      <c r="G8" s="8"/>
      <c r="H8" s="8"/>
      <c r="I8" s="8"/>
      <c r="J8" s="8">
        <v>5</v>
      </c>
      <c r="K8" s="8"/>
      <c r="L8" s="8"/>
      <c r="M8" s="8"/>
      <c r="N8" s="8"/>
      <c r="O8" s="8"/>
      <c r="P8" s="8"/>
      <c r="Q8" s="8">
        <v>102.41</v>
      </c>
      <c r="R8" s="14">
        <f t="shared" si="0"/>
        <v>107.41</v>
      </c>
      <c r="S8" s="14">
        <f t="shared" si="1"/>
        <v>4</v>
      </c>
      <c r="T8" s="14">
        <f t="shared" si="2"/>
        <v>101.63</v>
      </c>
      <c r="U8" s="14">
        <f t="shared" si="3"/>
        <v>111.63</v>
      </c>
      <c r="V8" s="14">
        <f t="shared" si="4"/>
        <v>5</v>
      </c>
      <c r="W8" s="14">
        <f t="shared" si="5"/>
        <v>219.04</v>
      </c>
      <c r="X8" s="16">
        <f t="shared" si="6"/>
        <v>5</v>
      </c>
    </row>
    <row r="9" spans="1:24" ht="12.75">
      <c r="A9" s="7">
        <v>22</v>
      </c>
      <c r="B9" s="19" t="s">
        <v>62</v>
      </c>
      <c r="C9" s="14" t="str">
        <f>IF(A9="","",VLOOKUP(A9,Deelnemers!$A$2:$C$211,3))</f>
        <v>Hyderus/Nobilis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97.45</v>
      </c>
      <c r="R9" s="14">
        <f t="shared" si="0"/>
        <v>97.45</v>
      </c>
      <c r="S9" s="14">
        <f t="shared" si="1"/>
        <v>1</v>
      </c>
      <c r="T9" s="14">
        <f t="shared" si="2"/>
        <v>95.46</v>
      </c>
      <c r="U9" s="14">
        <f t="shared" si="3"/>
        <v>100.46</v>
      </c>
      <c r="V9" s="14">
        <f t="shared" si="4"/>
        <v>1</v>
      </c>
      <c r="W9" s="14">
        <f t="shared" si="5"/>
        <v>197.91</v>
      </c>
      <c r="X9" s="16">
        <f t="shared" si="6"/>
        <v>1</v>
      </c>
    </row>
    <row r="10" spans="1:24" ht="12.75">
      <c r="A10" s="7">
        <v>29</v>
      </c>
      <c r="B10" s="19" t="s">
        <v>64</v>
      </c>
      <c r="C10" s="14" t="str">
        <f>IF(A10="","",VLOOKUP(A10,Deelnemers!$A$2:$C$211,3))</f>
        <v>Benji/Zipper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>
        <v>109.97</v>
      </c>
      <c r="R10" s="14">
        <f t="shared" si="0"/>
        <v>109.97</v>
      </c>
      <c r="S10" s="14">
        <f t="shared" si="1"/>
        <v>5</v>
      </c>
      <c r="T10" s="14">
        <f t="shared" si="2"/>
        <v>104.67</v>
      </c>
      <c r="U10" s="14">
        <f t="shared" si="3"/>
        <v>104.67</v>
      </c>
      <c r="V10" s="14">
        <f t="shared" si="4"/>
        <v>3</v>
      </c>
      <c r="W10" s="14">
        <f t="shared" si="5"/>
        <v>214.64</v>
      </c>
      <c r="X10" s="16">
        <f t="shared" si="6"/>
        <v>4</v>
      </c>
    </row>
    <row r="11" spans="1:24" ht="12.75">
      <c r="A11" s="7">
        <v>31</v>
      </c>
      <c r="B11" s="19" t="s">
        <v>67</v>
      </c>
      <c r="C11" s="14" t="str">
        <f>IF(A11="","",VLOOKUP(A11,Deelnemers!$A$2:$C$211,3))</f>
        <v>Sjors/Sjimmy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>
        <v>100.85</v>
      </c>
      <c r="R11" s="14">
        <f t="shared" si="0"/>
        <v>100.85</v>
      </c>
      <c r="S11" s="14">
        <f t="shared" si="1"/>
        <v>2</v>
      </c>
      <c r="T11" s="14">
        <f t="shared" si="2"/>
        <v>97.89</v>
      </c>
      <c r="U11" s="14">
        <f t="shared" si="3"/>
        <v>102.89</v>
      </c>
      <c r="V11" s="14">
        <f t="shared" si="4"/>
        <v>2</v>
      </c>
      <c r="W11" s="14">
        <f t="shared" si="5"/>
        <v>203.74</v>
      </c>
      <c r="X11" s="16">
        <f t="shared" si="6"/>
        <v>2</v>
      </c>
    </row>
    <row r="12" spans="1:24" ht="12.75">
      <c r="A12" s="7">
        <v>12</v>
      </c>
      <c r="B12" s="19" t="s">
        <v>69</v>
      </c>
      <c r="C12" s="14" t="str">
        <f>IF(A12="","",VLOOKUP(A12,Deelnemers!$A$2:$C$211,3))</f>
        <v>Bombastic/Amazing Amy</v>
      </c>
      <c r="D12" s="8">
        <v>5</v>
      </c>
      <c r="E12" s="8"/>
      <c r="F12" s="8"/>
      <c r="G12" s="8"/>
      <c r="H12" s="8"/>
      <c r="I12" s="8"/>
      <c r="J12" s="8"/>
      <c r="K12" s="8"/>
      <c r="L12" s="8">
        <v>5</v>
      </c>
      <c r="M12" s="8">
        <v>5</v>
      </c>
      <c r="N12" s="8"/>
      <c r="O12" s="8"/>
      <c r="P12" s="8"/>
      <c r="Q12" s="8">
        <v>108.47</v>
      </c>
      <c r="R12" s="14">
        <f t="shared" si="0"/>
        <v>123.47</v>
      </c>
      <c r="S12" s="14">
        <f t="shared" si="1"/>
        <v>9</v>
      </c>
      <c r="T12" s="14">
        <f t="shared" si="2"/>
        <v>109.95</v>
      </c>
      <c r="U12" s="14">
        <f t="shared" si="3"/>
        <v>119.95</v>
      </c>
      <c r="V12" s="14">
        <f t="shared" si="4"/>
        <v>7</v>
      </c>
      <c r="W12" s="14">
        <f t="shared" si="5"/>
        <v>243.42000000000002</v>
      </c>
      <c r="X12" s="16">
        <f t="shared" si="6"/>
        <v>8</v>
      </c>
    </row>
    <row r="13" spans="1:24" ht="12">
      <c r="A13" s="7"/>
      <c r="B13" s="14">
        <f>IF(A13="","",VLOOKUP(A13,Deelnemers!$A$2:$C$211,2))</f>
      </c>
      <c r="C13" s="14">
        <f>IF(A13="","",VLOOKUP(A13,Deelnemers!$A$2:$C$211,3))</f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4">
        <f t="shared" si="0"/>
      </c>
      <c r="S13" s="14">
        <f t="shared" si="1"/>
      </c>
      <c r="T13" s="14">
        <f t="shared" si="2"/>
      </c>
      <c r="U13" s="14">
        <f t="shared" si="3"/>
      </c>
      <c r="V13" s="14">
        <f t="shared" si="4"/>
      </c>
      <c r="W13" s="14">
        <f t="shared" si="5"/>
      </c>
      <c r="X13" s="16">
        <f t="shared" si="6"/>
      </c>
    </row>
    <row r="14" spans="1:24" ht="12">
      <c r="A14" s="7"/>
      <c r="B14" s="14">
        <f>IF(A14="","",VLOOKUP(A14,Deelnemers!$A$2:$C$211,2))</f>
      </c>
      <c r="C14" s="14">
        <f>IF(A14="","",VLOOKUP(A14,Deelnemers!$A$2:$C$211,3))</f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4">
        <f t="shared" si="0"/>
      </c>
      <c r="S14" s="14">
        <f t="shared" si="1"/>
      </c>
      <c r="T14" s="14">
        <f t="shared" si="2"/>
      </c>
      <c r="U14" s="14">
        <f t="shared" si="3"/>
      </c>
      <c r="V14" s="14">
        <f t="shared" si="4"/>
      </c>
      <c r="W14" s="14">
        <f t="shared" si="5"/>
      </c>
      <c r="X14" s="16">
        <f t="shared" si="6"/>
      </c>
    </row>
    <row r="15" spans="1:24" ht="12">
      <c r="A15" s="7"/>
      <c r="B15" s="14">
        <f>IF(A15="","",VLOOKUP(A15,Deelnemers!$A$2:$C$211,2))</f>
      </c>
      <c r="C15" s="14">
        <f>IF(A15="","",VLOOKUP(A15,Deelnemers!$A$2:$C$211,3))</f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4">
        <f t="shared" si="0"/>
      </c>
      <c r="S15" s="14">
        <f t="shared" si="1"/>
      </c>
      <c r="T15" s="14">
        <f t="shared" si="2"/>
      </c>
      <c r="U15" s="14">
        <f t="shared" si="3"/>
      </c>
      <c r="V15" s="14">
        <f t="shared" si="4"/>
      </c>
      <c r="W15" s="14">
        <f t="shared" si="5"/>
      </c>
      <c r="X15" s="16">
        <f t="shared" si="6"/>
      </c>
    </row>
    <row r="16" spans="1:24" ht="12">
      <c r="A16" s="7"/>
      <c r="B16" s="14">
        <f>IF(A16="","",VLOOKUP(A16,Deelnemers!$A$2:$C$211,2))</f>
      </c>
      <c r="C16" s="14">
        <f>IF(A16="","",VLOOKUP(A16,Deelnemers!$A$2:$C$211,3))</f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4">
        <f t="shared" si="0"/>
      </c>
      <c r="S16" s="14">
        <f t="shared" si="1"/>
      </c>
      <c r="T16" s="14">
        <f t="shared" si="2"/>
      </c>
      <c r="U16" s="14">
        <f t="shared" si="3"/>
      </c>
      <c r="V16" s="14">
        <f t="shared" si="4"/>
      </c>
      <c r="W16" s="14">
        <f t="shared" si="5"/>
      </c>
      <c r="X16" s="16">
        <f t="shared" si="6"/>
      </c>
    </row>
    <row r="17" spans="1:24" ht="12">
      <c r="A17" s="7"/>
      <c r="B17" s="14">
        <f>IF(A17="","",VLOOKUP(A17,Deelnemers!$A$2:$C$211,2))</f>
      </c>
      <c r="C17" s="14">
        <f>IF(A17="","",VLOOKUP(A17,Deelnemers!$A$2:$C$211,3))</f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4">
        <f t="shared" si="0"/>
      </c>
      <c r="S17" s="14">
        <f t="shared" si="1"/>
      </c>
      <c r="T17" s="14">
        <f t="shared" si="2"/>
      </c>
      <c r="U17" s="14">
        <f t="shared" si="3"/>
      </c>
      <c r="V17" s="14">
        <f t="shared" si="4"/>
      </c>
      <c r="W17" s="14">
        <f t="shared" si="5"/>
      </c>
      <c r="X17" s="16">
        <f t="shared" si="6"/>
      </c>
    </row>
    <row r="18" spans="1:24" ht="12">
      <c r="A18" s="7"/>
      <c r="B18" s="14">
        <f>IF(A18="","",VLOOKUP(A18,Deelnemers!$A$2:$C$211,2))</f>
      </c>
      <c r="C18" s="14">
        <f>IF(A18="","",VLOOKUP(A18,Deelnemers!$A$2:$C$211,3))</f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4">
        <f t="shared" si="0"/>
      </c>
      <c r="S18" s="14">
        <f t="shared" si="1"/>
      </c>
      <c r="T18" s="14">
        <f t="shared" si="2"/>
      </c>
      <c r="U18" s="14">
        <f t="shared" si="3"/>
      </c>
      <c r="V18" s="14">
        <f t="shared" si="4"/>
      </c>
      <c r="W18" s="14">
        <f t="shared" si="5"/>
      </c>
      <c r="X18" s="16">
        <f t="shared" si="6"/>
      </c>
    </row>
    <row r="19" spans="1:24" ht="12">
      <c r="A19" s="7"/>
      <c r="B19" s="14">
        <f>IF(A19="","",VLOOKUP(A19,Deelnemers!$A$2:$C$211,2))</f>
      </c>
      <c r="C19" s="14">
        <f>IF(A19="","",VLOOKUP(A19,Deelnemers!$A$2:$C$211,3))</f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4">
        <f t="shared" si="0"/>
      </c>
      <c r="S19" s="14">
        <f t="shared" si="1"/>
      </c>
      <c r="T19" s="14">
        <f t="shared" si="2"/>
      </c>
      <c r="U19" s="14">
        <f t="shared" si="3"/>
      </c>
      <c r="V19" s="14">
        <f t="shared" si="4"/>
      </c>
      <c r="W19" s="14">
        <f t="shared" si="5"/>
      </c>
      <c r="X19" s="16">
        <f t="shared" si="6"/>
      </c>
    </row>
    <row r="20" spans="1:24" ht="12">
      <c r="A20" s="7"/>
      <c r="B20" s="14">
        <f>IF(A20="","",VLOOKUP(A20,Deelnemers!$A$2:$C$211,2))</f>
      </c>
      <c r="C20" s="14">
        <f>IF(A20="","",VLOOKUP(A20,Deelnemers!$A$2:$C$211,3))</f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4">
        <f t="shared" si="0"/>
      </c>
      <c r="S20" s="14">
        <f t="shared" si="1"/>
      </c>
      <c r="T20" s="14">
        <f t="shared" si="2"/>
      </c>
      <c r="U20" s="14">
        <f t="shared" si="3"/>
      </c>
      <c r="V20" s="14">
        <f t="shared" si="4"/>
      </c>
      <c r="W20" s="14">
        <f t="shared" si="5"/>
      </c>
      <c r="X20" s="16">
        <f t="shared" si="6"/>
      </c>
    </row>
    <row r="21" spans="1:24" ht="12">
      <c r="A21" s="7"/>
      <c r="B21" s="14">
        <f>IF(A21="","",VLOOKUP(A21,Deelnemers!$A$2:$C$211,2))</f>
      </c>
      <c r="C21" s="14">
        <f>IF(A21="","",VLOOKUP(A21,Deelnemers!$A$2:$C$211,3))</f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4">
        <f t="shared" si="0"/>
      </c>
      <c r="S21" s="14">
        <f t="shared" si="1"/>
      </c>
      <c r="T21" s="14">
        <f t="shared" si="2"/>
      </c>
      <c r="U21" s="14">
        <f t="shared" si="3"/>
      </c>
      <c r="V21" s="14">
        <f t="shared" si="4"/>
      </c>
      <c r="W21" s="14">
        <f t="shared" si="5"/>
      </c>
      <c r="X21" s="16">
        <f t="shared" si="6"/>
      </c>
    </row>
    <row r="22" spans="1:24" ht="12.75" thickBot="1">
      <c r="A22" s="9"/>
      <c r="B22" s="15">
        <f>IF(A22="","",VLOOKUP(A22,Deelnemers!$A$2:$C$211,2))</f>
      </c>
      <c r="C22" s="15">
        <f>IF(A22="","",VLOOKUP(A22,Deelnemers!$A$2:$C$211,3))</f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5">
        <f t="shared" si="0"/>
      </c>
      <c r="S22" s="15">
        <f t="shared" si="1"/>
      </c>
      <c r="T22" s="15">
        <f t="shared" si="2"/>
      </c>
      <c r="U22" s="15">
        <f t="shared" si="3"/>
      </c>
      <c r="V22" s="15">
        <f t="shared" si="4"/>
      </c>
      <c r="W22" s="15">
        <f t="shared" si="5"/>
      </c>
      <c r="X22" s="17">
        <f t="shared" si="6"/>
      </c>
    </row>
    <row r="23" ht="12.75" thickBot="1"/>
    <row r="24" spans="1:19" ht="12">
      <c r="A24" s="1" t="str">
        <f>A1</f>
        <v>2 span pony</v>
      </c>
      <c r="B24" s="3"/>
      <c r="C24" s="18"/>
      <c r="D24" s="3" t="s">
        <v>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2"/>
    </row>
    <row r="25" spans="1:19" ht="12">
      <c r="A25" s="11" t="s">
        <v>0</v>
      </c>
      <c r="B25" s="4" t="s">
        <v>12</v>
      </c>
      <c r="C25" s="4" t="s">
        <v>100</v>
      </c>
      <c r="D25" s="4">
        <v>1</v>
      </c>
      <c r="E25" s="4">
        <v>2</v>
      </c>
      <c r="F25" s="4">
        <v>3</v>
      </c>
      <c r="G25" s="4">
        <v>4</v>
      </c>
      <c r="H25" s="4" t="s">
        <v>103</v>
      </c>
      <c r="I25" s="4">
        <v>6</v>
      </c>
      <c r="J25" s="4" t="s">
        <v>104</v>
      </c>
      <c r="K25" s="4">
        <v>8</v>
      </c>
      <c r="L25" s="4">
        <v>9</v>
      </c>
      <c r="M25" s="4">
        <v>10</v>
      </c>
      <c r="N25" s="4">
        <v>11</v>
      </c>
      <c r="O25" s="4">
        <v>12</v>
      </c>
      <c r="P25" s="4"/>
      <c r="Q25" s="4" t="s">
        <v>2</v>
      </c>
      <c r="R25" s="4" t="s">
        <v>3</v>
      </c>
      <c r="S25" s="12" t="s">
        <v>4</v>
      </c>
    </row>
    <row r="26" spans="1:19" ht="12">
      <c r="A26" s="14">
        <f aca="true" t="shared" si="7" ref="A26:C45">IF(A3="","",A3)</f>
        <v>24</v>
      </c>
      <c r="B26" s="14" t="str">
        <f t="shared" si="7"/>
        <v>Seine Muis</v>
      </c>
      <c r="C26" s="14" t="str">
        <f t="shared" si="7"/>
        <v>Romy/Josien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>
        <v>126.12</v>
      </c>
      <c r="R26" s="14">
        <f aca="true" t="shared" si="8" ref="R26:R45">IF(OR(D26="u",E26="u",F26="u",G26="u",H26="u",I26="u",J26="u",K26="u",L26="u",M26="u",N26="u",O26="u",P26="u",Q26="u"),"U",IF(Q26="","",SUM(D26:Q26)))</f>
        <v>126.12</v>
      </c>
      <c r="S26" s="16">
        <f aca="true" t="shared" si="9" ref="S26:S45">IF(R26="","",IF(R26="U","U",RANK(R26,$R$26:$R$45,1)))</f>
        <v>9</v>
      </c>
    </row>
    <row r="27" spans="1:19" ht="12">
      <c r="A27" s="14">
        <f t="shared" si="7"/>
        <v>23</v>
      </c>
      <c r="B27" s="14" t="str">
        <f t="shared" si="7"/>
        <v>Remco Tutert</v>
      </c>
      <c r="C27" s="14" t="str">
        <f t="shared" si="7"/>
        <v>Bjorn/Mark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v>110.55</v>
      </c>
      <c r="R27" s="14">
        <f t="shared" si="8"/>
        <v>110.55</v>
      </c>
      <c r="S27" s="16">
        <f t="shared" si="9"/>
        <v>4</v>
      </c>
    </row>
    <row r="28" spans="1:19" ht="12">
      <c r="A28" s="14">
        <f t="shared" si="7"/>
        <v>25</v>
      </c>
      <c r="B28" s="14" t="str">
        <f t="shared" si="7"/>
        <v>Eddy Hekman</v>
      </c>
      <c r="C28" s="14" t="str">
        <f t="shared" si="7"/>
        <v>Bobby/Novo</v>
      </c>
      <c r="D28" s="8"/>
      <c r="E28" s="8">
        <v>5</v>
      </c>
      <c r="F28" s="8"/>
      <c r="G28" s="8">
        <v>5</v>
      </c>
      <c r="H28" s="8"/>
      <c r="I28" s="8"/>
      <c r="J28" s="8"/>
      <c r="K28" s="8"/>
      <c r="L28" s="8"/>
      <c r="M28" s="8"/>
      <c r="N28" s="8"/>
      <c r="O28" s="8"/>
      <c r="P28" s="8"/>
      <c r="Q28" s="8">
        <v>109.52</v>
      </c>
      <c r="R28" s="14">
        <f t="shared" si="8"/>
        <v>119.52</v>
      </c>
      <c r="S28" s="16">
        <f t="shared" si="9"/>
        <v>6</v>
      </c>
    </row>
    <row r="29" spans="1:19" ht="12">
      <c r="A29" s="14">
        <f t="shared" si="7"/>
        <v>26</v>
      </c>
      <c r="B29" s="14" t="str">
        <f t="shared" si="7"/>
        <v>Wilhelm Rökker</v>
      </c>
      <c r="C29" s="14" t="str">
        <f t="shared" si="7"/>
        <v>Charlie chaplin/Magic'sFlame</v>
      </c>
      <c r="D29" s="8"/>
      <c r="E29" s="8">
        <v>5</v>
      </c>
      <c r="F29" s="8"/>
      <c r="G29" s="8"/>
      <c r="H29" s="8"/>
      <c r="I29" s="8"/>
      <c r="J29" s="8"/>
      <c r="K29" s="8">
        <v>5</v>
      </c>
      <c r="L29" s="8"/>
      <c r="M29" s="8"/>
      <c r="N29" s="8"/>
      <c r="O29" s="8"/>
      <c r="P29" s="8"/>
      <c r="Q29" s="8">
        <v>110.84</v>
      </c>
      <c r="R29" s="14">
        <f t="shared" si="8"/>
        <v>120.84</v>
      </c>
      <c r="S29" s="16">
        <f t="shared" si="9"/>
        <v>8</v>
      </c>
    </row>
    <row r="30" spans="1:19" ht="12">
      <c r="A30" s="14">
        <f t="shared" si="7"/>
        <v>27</v>
      </c>
      <c r="B30" s="14" t="str">
        <f t="shared" si="7"/>
        <v>Herman Prenger</v>
      </c>
      <c r="C30" s="14" t="str">
        <f t="shared" si="7"/>
        <v>Nick/Manchet</v>
      </c>
      <c r="D30" s="8">
        <v>5</v>
      </c>
      <c r="E30" s="8">
        <v>5</v>
      </c>
      <c r="F30" s="8"/>
      <c r="G30" s="8"/>
      <c r="H30" s="8"/>
      <c r="I30" s="8"/>
      <c r="J30" s="8">
        <v>5</v>
      </c>
      <c r="K30" s="8"/>
      <c r="L30" s="8">
        <v>15</v>
      </c>
      <c r="M30" s="8">
        <v>5</v>
      </c>
      <c r="N30" s="8"/>
      <c r="O30" s="8"/>
      <c r="P30" s="8"/>
      <c r="Q30" s="8">
        <v>100.81</v>
      </c>
      <c r="R30" s="14">
        <f t="shared" si="8"/>
        <v>135.81</v>
      </c>
      <c r="S30" s="16">
        <f t="shared" si="9"/>
        <v>10</v>
      </c>
    </row>
    <row r="31" spans="1:19" ht="12">
      <c r="A31" s="14">
        <f t="shared" si="7"/>
        <v>28</v>
      </c>
      <c r="B31" s="14" t="str">
        <f t="shared" si="7"/>
        <v>Ramon Oosterveld</v>
      </c>
      <c r="C31" s="14" t="str">
        <f t="shared" si="7"/>
        <v>Jaquar/Silvester</v>
      </c>
      <c r="D31" s="8"/>
      <c r="E31" s="8"/>
      <c r="F31" s="8"/>
      <c r="G31" s="8"/>
      <c r="H31" s="8"/>
      <c r="I31" s="8"/>
      <c r="J31" s="8">
        <v>10</v>
      </c>
      <c r="K31" s="8"/>
      <c r="L31" s="8"/>
      <c r="M31" s="8"/>
      <c r="N31" s="8"/>
      <c r="O31" s="8"/>
      <c r="P31" s="8"/>
      <c r="Q31" s="8">
        <v>101.63</v>
      </c>
      <c r="R31" s="14">
        <f t="shared" si="8"/>
        <v>111.63</v>
      </c>
      <c r="S31" s="16">
        <f t="shared" si="9"/>
        <v>5</v>
      </c>
    </row>
    <row r="32" spans="1:19" ht="12">
      <c r="A32" s="14">
        <f t="shared" si="7"/>
        <v>22</v>
      </c>
      <c r="B32" s="14" t="str">
        <f t="shared" si="7"/>
        <v>Arjen Holties</v>
      </c>
      <c r="C32" s="14" t="str">
        <f t="shared" si="7"/>
        <v>Hyderus/Nobilis</v>
      </c>
      <c r="D32" s="8">
        <v>5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>
        <v>95.46</v>
      </c>
      <c r="R32" s="14">
        <f t="shared" si="8"/>
        <v>100.46</v>
      </c>
      <c r="S32" s="16">
        <f t="shared" si="9"/>
        <v>1</v>
      </c>
    </row>
    <row r="33" spans="1:19" ht="12">
      <c r="A33" s="14">
        <f t="shared" si="7"/>
        <v>29</v>
      </c>
      <c r="B33" s="14" t="str">
        <f t="shared" si="7"/>
        <v>Sascha Otter</v>
      </c>
      <c r="C33" s="14" t="str">
        <f t="shared" si="7"/>
        <v>Benji/Zipper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>
        <v>104.67</v>
      </c>
      <c r="R33" s="14">
        <f t="shared" si="8"/>
        <v>104.67</v>
      </c>
      <c r="S33" s="16">
        <f t="shared" si="9"/>
        <v>3</v>
      </c>
    </row>
    <row r="34" spans="1:19" ht="12">
      <c r="A34" s="14">
        <f t="shared" si="7"/>
        <v>31</v>
      </c>
      <c r="B34" s="14" t="str">
        <f t="shared" si="7"/>
        <v>Lisanne v/d Spoel</v>
      </c>
      <c r="C34" s="14" t="str">
        <f t="shared" si="7"/>
        <v>Sjors/Sjimmy</v>
      </c>
      <c r="D34" s="8"/>
      <c r="E34" s="8"/>
      <c r="F34" s="8"/>
      <c r="G34" s="8"/>
      <c r="H34" s="8"/>
      <c r="I34" s="8"/>
      <c r="J34" s="8"/>
      <c r="K34" s="8"/>
      <c r="L34" s="8"/>
      <c r="M34" s="8">
        <v>5</v>
      </c>
      <c r="N34" s="8"/>
      <c r="O34" s="8"/>
      <c r="P34" s="8"/>
      <c r="Q34" s="8">
        <v>97.89</v>
      </c>
      <c r="R34" s="14">
        <f t="shared" si="8"/>
        <v>102.89</v>
      </c>
      <c r="S34" s="16">
        <f t="shared" si="9"/>
        <v>2</v>
      </c>
    </row>
    <row r="35" spans="1:19" ht="12">
      <c r="A35" s="14">
        <f t="shared" si="7"/>
        <v>12</v>
      </c>
      <c r="B35" s="14" t="str">
        <f t="shared" si="7"/>
        <v>Erna Moorlag</v>
      </c>
      <c r="C35" s="14" t="str">
        <f t="shared" si="7"/>
        <v>Bombastic/Amazing Amy</v>
      </c>
      <c r="D35" s="8"/>
      <c r="E35" s="8"/>
      <c r="F35" s="8"/>
      <c r="G35" s="8"/>
      <c r="H35" s="8"/>
      <c r="I35" s="8"/>
      <c r="J35" s="8">
        <v>5</v>
      </c>
      <c r="K35" s="8">
        <v>5</v>
      </c>
      <c r="L35" s="8"/>
      <c r="M35" s="8"/>
      <c r="N35" s="8"/>
      <c r="O35" s="8"/>
      <c r="P35" s="8"/>
      <c r="Q35" s="8">
        <v>109.95</v>
      </c>
      <c r="R35" s="14">
        <f t="shared" si="8"/>
        <v>119.95</v>
      </c>
      <c r="S35" s="16">
        <f t="shared" si="9"/>
        <v>7</v>
      </c>
    </row>
    <row r="36" spans="1:19" ht="12">
      <c r="A36" s="14">
        <f t="shared" si="7"/>
      </c>
      <c r="B36" s="14">
        <f t="shared" si="7"/>
      </c>
      <c r="C36" s="14">
        <f t="shared" si="7"/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14">
        <f t="shared" si="8"/>
      </c>
      <c r="S36" s="16">
        <f t="shared" si="9"/>
      </c>
    </row>
    <row r="37" spans="1:19" ht="12">
      <c r="A37" s="14">
        <f t="shared" si="7"/>
      </c>
      <c r="B37" s="14">
        <f t="shared" si="7"/>
      </c>
      <c r="C37" s="14">
        <f t="shared" si="7"/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4">
        <f t="shared" si="8"/>
      </c>
      <c r="S37" s="16">
        <f t="shared" si="9"/>
      </c>
    </row>
    <row r="38" spans="1:19" ht="12">
      <c r="A38" s="14">
        <f t="shared" si="7"/>
      </c>
      <c r="B38" s="14">
        <f t="shared" si="7"/>
      </c>
      <c r="C38" s="14">
        <f t="shared" si="7"/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4">
        <f t="shared" si="8"/>
      </c>
      <c r="S38" s="16">
        <f t="shared" si="9"/>
      </c>
    </row>
    <row r="39" spans="1:19" ht="12">
      <c r="A39" s="14">
        <f t="shared" si="7"/>
      </c>
      <c r="B39" s="14">
        <f t="shared" si="7"/>
      </c>
      <c r="C39" s="14">
        <f t="shared" si="7"/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4">
        <f t="shared" si="8"/>
      </c>
      <c r="S39" s="16">
        <f t="shared" si="9"/>
      </c>
    </row>
    <row r="40" spans="1:19" ht="12">
      <c r="A40" s="14">
        <f t="shared" si="7"/>
      </c>
      <c r="B40" s="14">
        <f t="shared" si="7"/>
      </c>
      <c r="C40" s="14">
        <f t="shared" si="7"/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4">
        <f t="shared" si="8"/>
      </c>
      <c r="S40" s="16">
        <f t="shared" si="9"/>
      </c>
    </row>
    <row r="41" spans="1:19" ht="12">
      <c r="A41" s="14">
        <f t="shared" si="7"/>
      </c>
      <c r="B41" s="14">
        <f t="shared" si="7"/>
      </c>
      <c r="C41" s="14">
        <f t="shared" si="7"/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4">
        <f t="shared" si="8"/>
      </c>
      <c r="S41" s="16">
        <f t="shared" si="9"/>
      </c>
    </row>
    <row r="42" spans="1:19" ht="12">
      <c r="A42" s="14">
        <f t="shared" si="7"/>
      </c>
      <c r="B42" s="14">
        <f t="shared" si="7"/>
      </c>
      <c r="C42" s="14">
        <f t="shared" si="7"/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14">
        <f t="shared" si="8"/>
      </c>
      <c r="S42" s="16">
        <f t="shared" si="9"/>
      </c>
    </row>
    <row r="43" spans="1:19" ht="12">
      <c r="A43" s="14">
        <f t="shared" si="7"/>
      </c>
      <c r="B43" s="14">
        <f t="shared" si="7"/>
      </c>
      <c r="C43" s="14">
        <f t="shared" si="7"/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4">
        <f t="shared" si="8"/>
      </c>
      <c r="S43" s="16">
        <f t="shared" si="9"/>
      </c>
    </row>
    <row r="44" spans="1:19" ht="12">
      <c r="A44" s="14">
        <f t="shared" si="7"/>
      </c>
      <c r="B44" s="14">
        <f t="shared" si="7"/>
      </c>
      <c r="C44" s="14">
        <f t="shared" si="7"/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4">
        <f t="shared" si="8"/>
      </c>
      <c r="S44" s="16">
        <f t="shared" si="9"/>
      </c>
    </row>
    <row r="45" spans="1:19" ht="12.75" thickBot="1">
      <c r="A45" s="15">
        <f t="shared" si="7"/>
      </c>
      <c r="B45" s="15">
        <f t="shared" si="7"/>
      </c>
      <c r="C45" s="15">
        <f t="shared" si="7"/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5">
        <f t="shared" si="8"/>
      </c>
      <c r="S45" s="17">
        <f t="shared" si="9"/>
      </c>
    </row>
  </sheetData>
  <sheetProtection/>
  <mergeCells count="6">
    <mergeCell ref="D1:S1"/>
    <mergeCell ref="W1:X1"/>
    <mergeCell ref="T1:V1"/>
    <mergeCell ref="A24:B24"/>
    <mergeCell ref="D24:S24"/>
    <mergeCell ref="A1:B1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5"/>
  <sheetViews>
    <sheetView zoomScale="115" zoomScaleNormal="115" workbookViewId="0" topLeftCell="A2">
      <selection activeCell="G28" sqref="G28"/>
    </sheetView>
  </sheetViews>
  <sheetFormatPr defaultColWidth="8.8515625" defaultRowHeight="12.75"/>
  <cols>
    <col min="1" max="1" width="4.140625" style="0" bestFit="1" customWidth="1"/>
    <col min="2" max="2" width="18.28125" style="0" bestFit="1" customWidth="1"/>
    <col min="3" max="3" width="18.28125" style="0" customWidth="1"/>
    <col min="4" max="6" width="2.00390625" style="0" bestFit="1" customWidth="1"/>
    <col min="7" max="7" width="5.00390625" style="0" bestFit="1" customWidth="1"/>
    <col min="8" max="8" width="3.28125" style="0" bestFit="1" customWidth="1"/>
    <col min="9" max="9" width="2.00390625" style="0" bestFit="1" customWidth="1"/>
    <col min="10" max="10" width="3.28125" style="0" bestFit="1" customWidth="1"/>
    <col min="11" max="11" width="2.00390625" style="0" bestFit="1" customWidth="1"/>
    <col min="12" max="15" width="3.00390625" style="0" bestFit="1" customWidth="1"/>
    <col min="16" max="16" width="4.00390625" style="0" bestFit="1" customWidth="1"/>
    <col min="17" max="17" width="7.140625" style="0" bestFit="1" customWidth="1"/>
    <col min="18" max="18" width="8.00390625" style="0" bestFit="1" customWidth="1"/>
    <col min="19" max="19" width="5.140625" style="0" bestFit="1" customWidth="1"/>
    <col min="20" max="20" width="7.00390625" style="0" bestFit="1" customWidth="1"/>
    <col min="21" max="21" width="7.140625" style="0" bestFit="1" customWidth="1"/>
    <col min="22" max="22" width="7.00390625" style="0" bestFit="1" customWidth="1"/>
    <col min="23" max="23" width="7.140625" style="0" bestFit="1" customWidth="1"/>
    <col min="24" max="24" width="5.00390625" style="0" bestFit="1" customWidth="1"/>
  </cols>
  <sheetData>
    <row r="1" spans="1:24" ht="12">
      <c r="A1" s="1" t="s">
        <v>10</v>
      </c>
      <c r="B1" s="3"/>
      <c r="C1" s="18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 t="s">
        <v>5</v>
      </c>
      <c r="U1" s="3"/>
      <c r="V1" s="3"/>
      <c r="W1" s="3" t="s">
        <v>7</v>
      </c>
      <c r="X1" s="2"/>
    </row>
    <row r="2" spans="1:24" ht="12">
      <c r="A2" s="11" t="s">
        <v>0</v>
      </c>
      <c r="B2" s="4" t="s">
        <v>12</v>
      </c>
      <c r="C2" s="4" t="s">
        <v>101</v>
      </c>
      <c r="D2" s="4">
        <v>1</v>
      </c>
      <c r="E2" s="4">
        <v>2</v>
      </c>
      <c r="F2" s="4">
        <v>3</v>
      </c>
      <c r="G2" s="4">
        <v>4</v>
      </c>
      <c r="H2" s="4" t="s">
        <v>103</v>
      </c>
      <c r="I2" s="4">
        <v>6</v>
      </c>
      <c r="J2" s="4" t="s">
        <v>104</v>
      </c>
      <c r="K2" s="4">
        <v>8</v>
      </c>
      <c r="L2" s="4">
        <v>9</v>
      </c>
      <c r="M2" s="4">
        <v>10</v>
      </c>
      <c r="N2" s="4">
        <v>11</v>
      </c>
      <c r="O2" s="4">
        <v>12</v>
      </c>
      <c r="P2" s="4"/>
      <c r="Q2" s="4" t="s">
        <v>2</v>
      </c>
      <c r="R2" s="4" t="s">
        <v>3</v>
      </c>
      <c r="S2" s="4" t="s">
        <v>4</v>
      </c>
      <c r="T2" s="4" t="s">
        <v>2</v>
      </c>
      <c r="U2" s="4" t="s">
        <v>3</v>
      </c>
      <c r="V2" s="4" t="s">
        <v>4</v>
      </c>
      <c r="W2" s="4" t="s">
        <v>3</v>
      </c>
      <c r="X2" s="12" t="s">
        <v>4</v>
      </c>
    </row>
    <row r="3" spans="1:24" ht="12.75">
      <c r="A3" s="5">
        <v>37</v>
      </c>
      <c r="B3" s="19" t="s">
        <v>95</v>
      </c>
      <c r="C3" s="13" t="str">
        <f>IF(A3="","",VLOOKUP(A3,Deelnemers!$A$2:$C$211,3))</f>
        <v>Harry/Sven</v>
      </c>
      <c r="D3" s="6">
        <v>5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>
        <v>190.61</v>
      </c>
      <c r="R3" s="14">
        <f aca="true" t="shared" si="0" ref="R3:R22">IF(OR(D3="u",E3="u",F3="u",G3="u",H3="u",I3="u",J3="u",K3="u",L3="u",M3="u",N3="u",O3="u",P3="u",Q3="u"),"U",IF(Q3="","",SUM(D3:Q3)))</f>
        <v>195.61</v>
      </c>
      <c r="S3" s="14">
        <f aca="true" t="shared" si="1" ref="S3:S22">IF(R3="","",IF(R3="U","U",RANK(R3,$R$3:$R$22,1)))</f>
        <v>3</v>
      </c>
      <c r="T3" s="14">
        <f aca="true" t="shared" si="2" ref="T3:T22">IF(Q26="","",Q26)</f>
        <v>187.53</v>
      </c>
      <c r="U3" s="14">
        <f aca="true" t="shared" si="3" ref="U3:U22">IF(R26="","",R26)</f>
        <v>187.53</v>
      </c>
      <c r="V3" s="14">
        <f aca="true" t="shared" si="4" ref="V3:V22">IF(S26="","",S26)</f>
        <v>2</v>
      </c>
      <c r="W3" s="14">
        <f aca="true" t="shared" si="5" ref="W3:W22">IF(T3="","",SUM(R3,U3))</f>
        <v>383.14</v>
      </c>
      <c r="X3" s="16">
        <f aca="true" t="shared" si="6" ref="X3:X22">IF(W3="","",IF(W3="U","U",RANK(W3,$W$3:$W$22,1)))</f>
        <v>2</v>
      </c>
    </row>
    <row r="4" spans="1:24" ht="12.75">
      <c r="A4" s="7">
        <v>34</v>
      </c>
      <c r="B4" s="19" t="s">
        <v>72</v>
      </c>
      <c r="C4" s="14" t="str">
        <f>IF(A4="","",VLOOKUP(A4,Deelnemers!$A$2:$C$211,3))</f>
        <v>Olaf/Edje/Blues/Charlie/enique</v>
      </c>
      <c r="D4" s="8"/>
      <c r="E4" s="8"/>
      <c r="F4" s="8"/>
      <c r="G4" s="8"/>
      <c r="H4" s="8">
        <v>5</v>
      </c>
      <c r="I4" s="8"/>
      <c r="J4" s="8"/>
      <c r="K4" s="8"/>
      <c r="L4" s="8">
        <v>15</v>
      </c>
      <c r="M4" s="8"/>
      <c r="N4" s="8"/>
      <c r="O4" s="8">
        <v>5</v>
      </c>
      <c r="P4" s="8"/>
      <c r="Q4" s="8">
        <v>110.87</v>
      </c>
      <c r="R4" s="14">
        <f t="shared" si="0"/>
        <v>135.87</v>
      </c>
      <c r="S4" s="14">
        <f t="shared" si="1"/>
        <v>1</v>
      </c>
      <c r="T4" s="14">
        <f t="shared" si="2"/>
        <v>109.82</v>
      </c>
      <c r="U4" s="14">
        <f t="shared" si="3"/>
        <v>1119.82</v>
      </c>
      <c r="V4" s="14">
        <f t="shared" si="4"/>
        <v>3</v>
      </c>
      <c r="W4" s="14">
        <f t="shared" si="5"/>
        <v>1255.69</v>
      </c>
      <c r="X4" s="16">
        <f t="shared" si="6"/>
        <v>3</v>
      </c>
    </row>
    <row r="5" spans="1:24" ht="12.75">
      <c r="A5" s="7">
        <v>18</v>
      </c>
      <c r="B5" s="19" t="s">
        <v>74</v>
      </c>
      <c r="C5" s="14" t="str">
        <f>IF(A5="","",VLOOKUP(A5,Deelnemers!$A$2:$C$211,3))</f>
        <v>Egbert/Amarens</v>
      </c>
      <c r="D5" s="8"/>
      <c r="E5" s="8"/>
      <c r="F5" s="8"/>
      <c r="G5" s="8"/>
      <c r="H5" s="8"/>
      <c r="I5" s="8"/>
      <c r="J5" s="8"/>
      <c r="K5" s="8">
        <v>5</v>
      </c>
      <c r="L5" s="8"/>
      <c r="M5" s="8"/>
      <c r="N5" s="8"/>
      <c r="O5" s="8"/>
      <c r="P5" s="8"/>
      <c r="Q5" s="8">
        <v>140.13</v>
      </c>
      <c r="R5" s="14">
        <f t="shared" si="0"/>
        <v>145.13</v>
      </c>
      <c r="S5" s="14">
        <f t="shared" si="1"/>
        <v>2</v>
      </c>
      <c r="T5" s="14">
        <f t="shared" si="2"/>
        <v>136.81</v>
      </c>
      <c r="U5" s="14">
        <f t="shared" si="3"/>
        <v>151.81</v>
      </c>
      <c r="V5" s="14">
        <f t="shared" si="4"/>
        <v>1</v>
      </c>
      <c r="W5" s="14">
        <f t="shared" si="5"/>
        <v>296.94</v>
      </c>
      <c r="X5" s="16">
        <f t="shared" si="6"/>
        <v>1</v>
      </c>
    </row>
    <row r="6" spans="1:24" ht="12">
      <c r="A6" s="7"/>
      <c r="B6" s="14">
        <f>IF(A6="","",VLOOKUP(A6,Deelnemers!$A$2:$C$211,2))</f>
      </c>
      <c r="C6" s="14">
        <f>IF(A6="","",VLOOKUP(A6,Deelnemers!$A$2:$C$211,3))</f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4">
        <f t="shared" si="0"/>
      </c>
      <c r="S6" s="14">
        <f t="shared" si="1"/>
      </c>
      <c r="T6" s="14">
        <f t="shared" si="2"/>
      </c>
      <c r="U6" s="14">
        <f t="shared" si="3"/>
      </c>
      <c r="V6" s="14">
        <f t="shared" si="4"/>
      </c>
      <c r="W6" s="14">
        <f t="shared" si="5"/>
      </c>
      <c r="X6" s="16">
        <f t="shared" si="6"/>
      </c>
    </row>
    <row r="7" spans="1:24" ht="12">
      <c r="A7" s="7"/>
      <c r="B7" s="14">
        <f>IF(A7="","",VLOOKUP(A7,Deelnemers!$A$2:$C$211,2))</f>
      </c>
      <c r="C7" s="14">
        <f>IF(A7="","",VLOOKUP(A7,Deelnemers!$A$2:$C$211,3))</f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4">
        <f t="shared" si="0"/>
      </c>
      <c r="S7" s="14">
        <f t="shared" si="1"/>
      </c>
      <c r="T7" s="14">
        <f t="shared" si="2"/>
      </c>
      <c r="U7" s="14">
        <f t="shared" si="3"/>
      </c>
      <c r="V7" s="14">
        <f t="shared" si="4"/>
      </c>
      <c r="W7" s="14">
        <f t="shared" si="5"/>
      </c>
      <c r="X7" s="16">
        <f t="shared" si="6"/>
      </c>
    </row>
    <row r="8" spans="1:24" ht="12">
      <c r="A8" s="7"/>
      <c r="B8" s="14">
        <f>IF(A8="","",VLOOKUP(A8,Deelnemers!$A$2:$C$211,2))</f>
      </c>
      <c r="C8" s="14">
        <f>IF(A8="","",VLOOKUP(A8,Deelnemers!$A$2:$C$211,3))</f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4">
        <f t="shared" si="0"/>
      </c>
      <c r="S8" s="14">
        <f t="shared" si="1"/>
      </c>
      <c r="T8" s="14">
        <f t="shared" si="2"/>
      </c>
      <c r="U8" s="14">
        <f t="shared" si="3"/>
      </c>
      <c r="V8" s="14">
        <f t="shared" si="4"/>
      </c>
      <c r="W8" s="14">
        <f t="shared" si="5"/>
      </c>
      <c r="X8" s="16">
        <f t="shared" si="6"/>
      </c>
    </row>
    <row r="9" spans="1:24" ht="12">
      <c r="A9" s="7"/>
      <c r="B9" s="14">
        <f>IF(A9="","",VLOOKUP(A9,Deelnemers!$A$2:$C$211,2))</f>
      </c>
      <c r="C9" s="14">
        <f>IF(A9="","",VLOOKUP(A9,Deelnemers!$A$2:$C$211,3))</f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4">
        <f t="shared" si="0"/>
      </c>
      <c r="S9" s="14">
        <f t="shared" si="1"/>
      </c>
      <c r="T9" s="14">
        <f t="shared" si="2"/>
      </c>
      <c r="U9" s="14">
        <f t="shared" si="3"/>
      </c>
      <c r="V9" s="14">
        <f t="shared" si="4"/>
      </c>
      <c r="W9" s="14">
        <f t="shared" si="5"/>
      </c>
      <c r="X9" s="16">
        <f t="shared" si="6"/>
      </c>
    </row>
    <row r="10" spans="1:24" ht="12">
      <c r="A10" s="7"/>
      <c r="B10" s="14">
        <f>IF(A10="","",VLOOKUP(A10,Deelnemers!$A$2:$C$211,2))</f>
      </c>
      <c r="C10" s="14">
        <f>IF(A10="","",VLOOKUP(A10,Deelnemers!$A$2:$C$211,3))</f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4">
        <f t="shared" si="0"/>
      </c>
      <c r="S10" s="14">
        <f t="shared" si="1"/>
      </c>
      <c r="T10" s="14">
        <f t="shared" si="2"/>
      </c>
      <c r="U10" s="14">
        <f t="shared" si="3"/>
      </c>
      <c r="V10" s="14">
        <f t="shared" si="4"/>
      </c>
      <c r="W10" s="14">
        <f t="shared" si="5"/>
      </c>
      <c r="X10" s="16">
        <f t="shared" si="6"/>
      </c>
    </row>
    <row r="11" spans="1:24" ht="12">
      <c r="A11" s="7"/>
      <c r="B11" s="14">
        <f>IF(A11="","",VLOOKUP(A11,Deelnemers!$A$2:$C$211,2))</f>
      </c>
      <c r="C11" s="14">
        <f>IF(A11="","",VLOOKUP(A11,Deelnemers!$A$2:$C$211,3))</f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4">
        <f t="shared" si="0"/>
      </c>
      <c r="S11" s="14">
        <f t="shared" si="1"/>
      </c>
      <c r="T11" s="14">
        <f t="shared" si="2"/>
      </c>
      <c r="U11" s="14">
        <f t="shared" si="3"/>
      </c>
      <c r="V11" s="14">
        <f t="shared" si="4"/>
      </c>
      <c r="W11" s="14">
        <f t="shared" si="5"/>
      </c>
      <c r="X11" s="16">
        <f t="shared" si="6"/>
      </c>
    </row>
    <row r="12" spans="1:24" ht="12">
      <c r="A12" s="7"/>
      <c r="B12" s="14">
        <f>IF(A12="","",VLOOKUP(A12,Deelnemers!$A$2:$C$211,2))</f>
      </c>
      <c r="C12" s="14">
        <f>IF(A12="","",VLOOKUP(A12,Deelnemers!$A$2:$C$211,3))</f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4">
        <f t="shared" si="0"/>
      </c>
      <c r="S12" s="14">
        <f t="shared" si="1"/>
      </c>
      <c r="T12" s="14">
        <f t="shared" si="2"/>
      </c>
      <c r="U12" s="14">
        <f t="shared" si="3"/>
      </c>
      <c r="V12" s="14">
        <f t="shared" si="4"/>
      </c>
      <c r="W12" s="14">
        <f t="shared" si="5"/>
      </c>
      <c r="X12" s="16">
        <f t="shared" si="6"/>
      </c>
    </row>
    <row r="13" spans="1:24" ht="12">
      <c r="A13" s="7"/>
      <c r="B13" s="14">
        <f>IF(A13="","",VLOOKUP(A13,Deelnemers!$A$2:$C$211,2))</f>
      </c>
      <c r="C13" s="14">
        <f>IF(A13="","",VLOOKUP(A13,Deelnemers!$A$2:$C$211,3))</f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4">
        <f t="shared" si="0"/>
      </c>
      <c r="S13" s="14">
        <f t="shared" si="1"/>
      </c>
      <c r="T13" s="14">
        <f t="shared" si="2"/>
      </c>
      <c r="U13" s="14">
        <f t="shared" si="3"/>
      </c>
      <c r="V13" s="14">
        <f t="shared" si="4"/>
      </c>
      <c r="W13" s="14">
        <f t="shared" si="5"/>
      </c>
      <c r="X13" s="16">
        <f t="shared" si="6"/>
      </c>
    </row>
    <row r="14" spans="1:24" ht="12">
      <c r="A14" s="7"/>
      <c r="B14" s="14">
        <f>IF(A14="","",VLOOKUP(A14,Deelnemers!$A$2:$C$211,2))</f>
      </c>
      <c r="C14" s="14">
        <f>IF(A14="","",VLOOKUP(A14,Deelnemers!$A$2:$C$211,3))</f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4">
        <f t="shared" si="0"/>
      </c>
      <c r="S14" s="14">
        <f t="shared" si="1"/>
      </c>
      <c r="T14" s="14">
        <f t="shared" si="2"/>
      </c>
      <c r="U14" s="14">
        <f t="shared" si="3"/>
      </c>
      <c r="V14" s="14">
        <f t="shared" si="4"/>
      </c>
      <c r="W14" s="14">
        <f t="shared" si="5"/>
      </c>
      <c r="X14" s="16">
        <f t="shared" si="6"/>
      </c>
    </row>
    <row r="15" spans="1:24" ht="12">
      <c r="A15" s="7"/>
      <c r="B15" s="14">
        <f>IF(A15="","",VLOOKUP(A15,Deelnemers!$A$2:$C$211,2))</f>
      </c>
      <c r="C15" s="14">
        <f>IF(A15="","",VLOOKUP(A15,Deelnemers!$A$2:$C$211,3))</f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4">
        <f t="shared" si="0"/>
      </c>
      <c r="S15" s="14">
        <f t="shared" si="1"/>
      </c>
      <c r="T15" s="14">
        <f t="shared" si="2"/>
      </c>
      <c r="U15" s="14">
        <f t="shared" si="3"/>
      </c>
      <c r="V15" s="14">
        <f t="shared" si="4"/>
      </c>
      <c r="W15" s="14">
        <f t="shared" si="5"/>
      </c>
      <c r="X15" s="16">
        <f t="shared" si="6"/>
      </c>
    </row>
    <row r="16" spans="1:24" ht="12">
      <c r="A16" s="7"/>
      <c r="B16" s="14">
        <f>IF(A16="","",VLOOKUP(A16,Deelnemers!$A$2:$C$211,2))</f>
      </c>
      <c r="C16" s="14">
        <f>IF(A16="","",VLOOKUP(A16,Deelnemers!$A$2:$C$211,3))</f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4">
        <f t="shared" si="0"/>
      </c>
      <c r="S16" s="14">
        <f t="shared" si="1"/>
      </c>
      <c r="T16" s="14">
        <f t="shared" si="2"/>
      </c>
      <c r="U16" s="14">
        <f t="shared" si="3"/>
      </c>
      <c r="V16" s="14">
        <f t="shared" si="4"/>
      </c>
      <c r="W16" s="14">
        <f t="shared" si="5"/>
      </c>
      <c r="X16" s="16">
        <f t="shared" si="6"/>
      </c>
    </row>
    <row r="17" spans="1:24" ht="12">
      <c r="A17" s="7"/>
      <c r="B17" s="14">
        <f>IF(A17="","",VLOOKUP(A17,Deelnemers!$A$2:$C$211,2))</f>
      </c>
      <c r="C17" s="14">
        <f>IF(A17="","",VLOOKUP(A17,Deelnemers!$A$2:$C$211,3))</f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4">
        <f t="shared" si="0"/>
      </c>
      <c r="S17" s="14">
        <f t="shared" si="1"/>
      </c>
      <c r="T17" s="14">
        <f t="shared" si="2"/>
      </c>
      <c r="U17" s="14">
        <f t="shared" si="3"/>
      </c>
      <c r="V17" s="14">
        <f t="shared" si="4"/>
      </c>
      <c r="W17" s="14">
        <f t="shared" si="5"/>
      </c>
      <c r="X17" s="16">
        <f t="shared" si="6"/>
      </c>
    </row>
    <row r="18" spans="1:24" ht="12">
      <c r="A18" s="7"/>
      <c r="B18" s="14">
        <f>IF(A18="","",VLOOKUP(A18,Deelnemers!$A$2:$C$211,2))</f>
      </c>
      <c r="C18" s="14">
        <f>IF(A18="","",VLOOKUP(A18,Deelnemers!$A$2:$C$211,3))</f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4">
        <f t="shared" si="0"/>
      </c>
      <c r="S18" s="14">
        <f t="shared" si="1"/>
      </c>
      <c r="T18" s="14">
        <f t="shared" si="2"/>
      </c>
      <c r="U18" s="14">
        <f t="shared" si="3"/>
      </c>
      <c r="V18" s="14">
        <f t="shared" si="4"/>
      </c>
      <c r="W18" s="14">
        <f t="shared" si="5"/>
      </c>
      <c r="X18" s="16">
        <f t="shared" si="6"/>
      </c>
    </row>
    <row r="19" spans="1:24" ht="12">
      <c r="A19" s="7"/>
      <c r="B19" s="14">
        <f>IF(A19="","",VLOOKUP(A19,Deelnemers!$A$2:$C$211,2))</f>
      </c>
      <c r="C19" s="14">
        <f>IF(A19="","",VLOOKUP(A19,Deelnemers!$A$2:$C$211,3))</f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4">
        <f t="shared" si="0"/>
      </c>
      <c r="S19" s="14">
        <f t="shared" si="1"/>
      </c>
      <c r="T19" s="14">
        <f t="shared" si="2"/>
      </c>
      <c r="U19" s="14">
        <f t="shared" si="3"/>
      </c>
      <c r="V19" s="14">
        <f t="shared" si="4"/>
      </c>
      <c r="W19" s="14">
        <f t="shared" si="5"/>
      </c>
      <c r="X19" s="16">
        <f t="shared" si="6"/>
      </c>
    </row>
    <row r="20" spans="1:24" ht="12">
      <c r="A20" s="7"/>
      <c r="B20" s="14">
        <f>IF(A20="","",VLOOKUP(A20,Deelnemers!$A$2:$C$211,2))</f>
      </c>
      <c r="C20" s="14">
        <f>IF(A20="","",VLOOKUP(A20,Deelnemers!$A$2:$C$211,3))</f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4">
        <f t="shared" si="0"/>
      </c>
      <c r="S20" s="14">
        <f t="shared" si="1"/>
      </c>
      <c r="T20" s="14">
        <f t="shared" si="2"/>
      </c>
      <c r="U20" s="14">
        <f t="shared" si="3"/>
      </c>
      <c r="V20" s="14">
        <f t="shared" si="4"/>
      </c>
      <c r="W20" s="14">
        <f t="shared" si="5"/>
      </c>
      <c r="X20" s="16">
        <f t="shared" si="6"/>
      </c>
    </row>
    <row r="21" spans="1:24" ht="12">
      <c r="A21" s="7"/>
      <c r="B21" s="14">
        <f>IF(A21="","",VLOOKUP(A21,Deelnemers!$A$2:$C$211,2))</f>
      </c>
      <c r="C21" s="14">
        <f>IF(A21="","",VLOOKUP(A21,Deelnemers!$A$2:$C$211,3))</f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4">
        <f t="shared" si="0"/>
      </c>
      <c r="S21" s="14">
        <f t="shared" si="1"/>
      </c>
      <c r="T21" s="14">
        <f t="shared" si="2"/>
      </c>
      <c r="U21" s="14">
        <f t="shared" si="3"/>
      </c>
      <c r="V21" s="14">
        <f t="shared" si="4"/>
      </c>
      <c r="W21" s="14">
        <f t="shared" si="5"/>
      </c>
      <c r="X21" s="16">
        <f t="shared" si="6"/>
      </c>
    </row>
    <row r="22" spans="1:24" ht="12.75" thickBot="1">
      <c r="A22" s="9"/>
      <c r="B22" s="15">
        <f>IF(A22="","",VLOOKUP(A22,Deelnemers!$A$2:$C$211,2))</f>
      </c>
      <c r="C22" s="15">
        <f>IF(A22="","",VLOOKUP(A22,Deelnemers!$A$2:$C$211,3))</f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5">
        <f t="shared" si="0"/>
      </c>
      <c r="S22" s="15">
        <f t="shared" si="1"/>
      </c>
      <c r="T22" s="15">
        <f t="shared" si="2"/>
      </c>
      <c r="U22" s="15">
        <f t="shared" si="3"/>
      </c>
      <c r="V22" s="15">
        <f t="shared" si="4"/>
      </c>
      <c r="W22" s="15">
        <f t="shared" si="5"/>
      </c>
      <c r="X22" s="17">
        <f t="shared" si="6"/>
      </c>
    </row>
    <row r="23" ht="12.75" thickBot="1"/>
    <row r="24" spans="1:19" ht="12">
      <c r="A24" s="1" t="str">
        <f>A1</f>
        <v>2 span paard</v>
      </c>
      <c r="B24" s="3"/>
      <c r="C24" s="18"/>
      <c r="D24" s="3" t="s">
        <v>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2"/>
    </row>
    <row r="25" spans="1:19" ht="12">
      <c r="A25" s="11" t="s">
        <v>0</v>
      </c>
      <c r="B25" s="4" t="s">
        <v>12</v>
      </c>
      <c r="C25" s="4" t="s">
        <v>101</v>
      </c>
      <c r="D25" s="4">
        <v>1</v>
      </c>
      <c r="E25" s="4">
        <v>2</v>
      </c>
      <c r="F25" s="4">
        <v>3</v>
      </c>
      <c r="G25" s="4">
        <v>4</v>
      </c>
      <c r="H25" s="4" t="s">
        <v>103</v>
      </c>
      <c r="I25" s="4">
        <v>6</v>
      </c>
      <c r="J25" s="4" t="s">
        <v>104</v>
      </c>
      <c r="K25" s="4">
        <v>8</v>
      </c>
      <c r="L25" s="4">
        <v>9</v>
      </c>
      <c r="M25" s="4">
        <v>10</v>
      </c>
      <c r="N25" s="4">
        <v>11</v>
      </c>
      <c r="O25" s="4">
        <v>12</v>
      </c>
      <c r="P25" s="4"/>
      <c r="Q25" s="4" t="s">
        <v>2</v>
      </c>
      <c r="R25" s="4" t="s">
        <v>3</v>
      </c>
      <c r="S25" s="12" t="s">
        <v>4</v>
      </c>
    </row>
    <row r="26" spans="1:19" ht="12">
      <c r="A26" s="14">
        <f aca="true" t="shared" si="7" ref="A26:C45">IF(A3="","",A3)</f>
        <v>37</v>
      </c>
      <c r="B26" s="14" t="str">
        <f t="shared" si="7"/>
        <v>Hanny Kosters</v>
      </c>
      <c r="C26" s="14" t="str">
        <f t="shared" si="7"/>
        <v>Harry/Sven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>
        <v>187.53</v>
      </c>
      <c r="R26" s="14">
        <f aca="true" t="shared" si="8" ref="R26:R45">IF(OR(D26="u",E26="u",F26="u",G26="u",H26="u",I26="u",J26="u",K26="u",L26="u",M26="u",N26="u",O26="u",P26="u",Q26="u"),"U",IF(Q26="","",SUM(D26:Q26)))</f>
        <v>187.53</v>
      </c>
      <c r="S26" s="16">
        <f aca="true" t="shared" si="9" ref="S26:S45">IF(R26="","",IF(R26="U","U",RANK(R26,$R$26:$R$45,1)))</f>
        <v>2</v>
      </c>
    </row>
    <row r="27" spans="1:19" ht="12">
      <c r="A27" s="14">
        <f t="shared" si="7"/>
        <v>34</v>
      </c>
      <c r="B27" s="14" t="str">
        <f t="shared" si="7"/>
        <v>Raymon Letteboer</v>
      </c>
      <c r="C27" s="14" t="str">
        <f t="shared" si="7"/>
        <v>Olaf/Edje/Blues/Charlie/enique</v>
      </c>
      <c r="D27" s="8"/>
      <c r="E27" s="8"/>
      <c r="F27" s="8"/>
      <c r="G27" s="8">
        <v>1005</v>
      </c>
      <c r="H27" s="8"/>
      <c r="I27" s="8"/>
      <c r="J27" s="8">
        <v>5</v>
      </c>
      <c r="K27" s="8"/>
      <c r="L27" s="8"/>
      <c r="M27" s="8"/>
      <c r="N27" s="8"/>
      <c r="O27" s="8"/>
      <c r="P27" s="8"/>
      <c r="Q27" s="8">
        <v>109.82</v>
      </c>
      <c r="R27" s="14">
        <f t="shared" si="8"/>
        <v>1119.82</v>
      </c>
      <c r="S27" s="16">
        <f t="shared" si="9"/>
        <v>3</v>
      </c>
    </row>
    <row r="28" spans="1:19" ht="12">
      <c r="A28" s="14">
        <f t="shared" si="7"/>
        <v>18</v>
      </c>
      <c r="B28" s="14" t="str">
        <f t="shared" si="7"/>
        <v>Jaron Wolters</v>
      </c>
      <c r="C28" s="14" t="str">
        <f t="shared" si="7"/>
        <v>Egbert/Amarens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>
        <v>15</v>
      </c>
      <c r="P28" s="8"/>
      <c r="Q28" s="8">
        <v>136.81</v>
      </c>
      <c r="R28" s="14">
        <f t="shared" si="8"/>
        <v>151.81</v>
      </c>
      <c r="S28" s="16">
        <f t="shared" si="9"/>
        <v>1</v>
      </c>
    </row>
    <row r="29" spans="1:19" ht="12">
      <c r="A29" s="14">
        <f t="shared" si="7"/>
      </c>
      <c r="B29" s="14">
        <f t="shared" si="7"/>
      </c>
      <c r="C29" s="14">
        <f t="shared" si="7"/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4">
        <f t="shared" si="8"/>
      </c>
      <c r="S29" s="16">
        <f t="shared" si="9"/>
      </c>
    </row>
    <row r="30" spans="1:19" ht="12">
      <c r="A30" s="14">
        <f t="shared" si="7"/>
      </c>
      <c r="B30" s="14">
        <f t="shared" si="7"/>
      </c>
      <c r="C30" s="14">
        <f t="shared" si="7"/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4">
        <f t="shared" si="8"/>
      </c>
      <c r="S30" s="16">
        <f t="shared" si="9"/>
      </c>
    </row>
    <row r="31" spans="1:19" ht="12">
      <c r="A31" s="14">
        <f t="shared" si="7"/>
      </c>
      <c r="B31" s="14">
        <f t="shared" si="7"/>
      </c>
      <c r="C31" s="14">
        <f t="shared" si="7"/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4">
        <f t="shared" si="8"/>
      </c>
      <c r="S31" s="16">
        <f t="shared" si="9"/>
      </c>
    </row>
    <row r="32" spans="1:19" ht="12">
      <c r="A32" s="14">
        <f t="shared" si="7"/>
      </c>
      <c r="B32" s="14">
        <f t="shared" si="7"/>
      </c>
      <c r="C32" s="14">
        <f t="shared" si="7"/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4">
        <f t="shared" si="8"/>
      </c>
      <c r="S32" s="16">
        <f t="shared" si="9"/>
      </c>
    </row>
    <row r="33" spans="1:19" ht="12">
      <c r="A33" s="14">
        <f t="shared" si="7"/>
      </c>
      <c r="B33" s="14">
        <f t="shared" si="7"/>
      </c>
      <c r="C33" s="14">
        <f t="shared" si="7"/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4">
        <f t="shared" si="8"/>
      </c>
      <c r="S33" s="16">
        <f t="shared" si="9"/>
      </c>
    </row>
    <row r="34" spans="1:19" ht="12">
      <c r="A34" s="14">
        <f t="shared" si="7"/>
      </c>
      <c r="B34" s="14">
        <f t="shared" si="7"/>
      </c>
      <c r="C34" s="14">
        <f t="shared" si="7"/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4">
        <f t="shared" si="8"/>
      </c>
      <c r="S34" s="16">
        <f t="shared" si="9"/>
      </c>
    </row>
    <row r="35" spans="1:19" ht="12">
      <c r="A35" s="14">
        <f t="shared" si="7"/>
      </c>
      <c r="B35" s="14">
        <f t="shared" si="7"/>
      </c>
      <c r="C35" s="14">
        <f t="shared" si="7"/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4">
        <f t="shared" si="8"/>
      </c>
      <c r="S35" s="16">
        <f t="shared" si="9"/>
      </c>
    </row>
    <row r="36" spans="1:19" ht="12">
      <c r="A36" s="14">
        <f t="shared" si="7"/>
      </c>
      <c r="B36" s="14">
        <f t="shared" si="7"/>
      </c>
      <c r="C36" s="14">
        <f t="shared" si="7"/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14">
        <f t="shared" si="8"/>
      </c>
      <c r="S36" s="16">
        <f t="shared" si="9"/>
      </c>
    </row>
    <row r="37" spans="1:19" ht="12">
      <c r="A37" s="14">
        <f t="shared" si="7"/>
      </c>
      <c r="B37" s="14">
        <f t="shared" si="7"/>
      </c>
      <c r="C37" s="14">
        <f t="shared" si="7"/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4">
        <f t="shared" si="8"/>
      </c>
      <c r="S37" s="16">
        <f t="shared" si="9"/>
      </c>
    </row>
    <row r="38" spans="1:19" ht="12">
      <c r="A38" s="14">
        <f t="shared" si="7"/>
      </c>
      <c r="B38" s="14">
        <f t="shared" si="7"/>
      </c>
      <c r="C38" s="14">
        <f t="shared" si="7"/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4">
        <f t="shared" si="8"/>
      </c>
      <c r="S38" s="16">
        <f t="shared" si="9"/>
      </c>
    </row>
    <row r="39" spans="1:19" ht="12">
      <c r="A39" s="14">
        <f t="shared" si="7"/>
      </c>
      <c r="B39" s="14">
        <f t="shared" si="7"/>
      </c>
      <c r="C39" s="14">
        <f t="shared" si="7"/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4">
        <f t="shared" si="8"/>
      </c>
      <c r="S39" s="16">
        <f t="shared" si="9"/>
      </c>
    </row>
    <row r="40" spans="1:19" ht="12">
      <c r="A40" s="14">
        <f t="shared" si="7"/>
      </c>
      <c r="B40" s="14">
        <f t="shared" si="7"/>
      </c>
      <c r="C40" s="14">
        <f t="shared" si="7"/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4">
        <f t="shared" si="8"/>
      </c>
      <c r="S40" s="16">
        <f t="shared" si="9"/>
      </c>
    </row>
    <row r="41" spans="1:19" ht="12">
      <c r="A41" s="14">
        <f t="shared" si="7"/>
      </c>
      <c r="B41" s="14">
        <f t="shared" si="7"/>
      </c>
      <c r="C41" s="14">
        <f t="shared" si="7"/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4">
        <f t="shared" si="8"/>
      </c>
      <c r="S41" s="16">
        <f t="shared" si="9"/>
      </c>
    </row>
    <row r="42" spans="1:19" ht="12">
      <c r="A42" s="14">
        <f t="shared" si="7"/>
      </c>
      <c r="B42" s="14">
        <f t="shared" si="7"/>
      </c>
      <c r="C42" s="14">
        <f t="shared" si="7"/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14">
        <f t="shared" si="8"/>
      </c>
      <c r="S42" s="16">
        <f t="shared" si="9"/>
      </c>
    </row>
    <row r="43" spans="1:19" ht="12">
      <c r="A43" s="14">
        <f t="shared" si="7"/>
      </c>
      <c r="B43" s="14">
        <f t="shared" si="7"/>
      </c>
      <c r="C43" s="14">
        <f t="shared" si="7"/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4">
        <f t="shared" si="8"/>
      </c>
      <c r="S43" s="16">
        <f t="shared" si="9"/>
      </c>
    </row>
    <row r="44" spans="1:19" ht="12">
      <c r="A44" s="14">
        <f t="shared" si="7"/>
      </c>
      <c r="B44" s="14">
        <f t="shared" si="7"/>
      </c>
      <c r="C44" s="14">
        <f t="shared" si="7"/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4">
        <f t="shared" si="8"/>
      </c>
      <c r="S44" s="16">
        <f t="shared" si="9"/>
      </c>
    </row>
    <row r="45" spans="1:19" ht="12.75" thickBot="1">
      <c r="A45" s="15">
        <f t="shared" si="7"/>
      </c>
      <c r="B45" s="15">
        <f t="shared" si="7"/>
      </c>
      <c r="C45" s="15">
        <f t="shared" si="7"/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5">
        <f t="shared" si="8"/>
      </c>
      <c r="S45" s="17">
        <f t="shared" si="9"/>
      </c>
    </row>
  </sheetData>
  <sheetProtection/>
  <mergeCells count="6">
    <mergeCell ref="D1:S1"/>
    <mergeCell ref="W1:X1"/>
    <mergeCell ref="T1:V1"/>
    <mergeCell ref="A24:B24"/>
    <mergeCell ref="D24:S24"/>
    <mergeCell ref="A1:B1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5"/>
  <sheetViews>
    <sheetView zoomScale="115" zoomScaleNormal="115" workbookViewId="0" topLeftCell="A1">
      <selection activeCell="X4" sqref="X4"/>
    </sheetView>
  </sheetViews>
  <sheetFormatPr defaultColWidth="8.8515625" defaultRowHeight="12.75"/>
  <cols>
    <col min="1" max="1" width="4.140625" style="0" bestFit="1" customWidth="1"/>
    <col min="2" max="2" width="18.28125" style="0" bestFit="1" customWidth="1"/>
    <col min="3" max="3" width="18.28125" style="0" customWidth="1"/>
    <col min="4" max="4" width="2.00390625" style="0" bestFit="1" customWidth="1"/>
    <col min="5" max="5" width="3.00390625" style="0" bestFit="1" customWidth="1"/>
    <col min="6" max="7" width="2.00390625" style="0" bestFit="1" customWidth="1"/>
    <col min="8" max="8" width="3.28125" style="0" bestFit="1" customWidth="1"/>
    <col min="9" max="9" width="2.00390625" style="0" bestFit="1" customWidth="1"/>
    <col min="10" max="10" width="3.28125" style="0" bestFit="1" customWidth="1"/>
    <col min="11" max="12" width="2.00390625" style="0" bestFit="1" customWidth="1"/>
    <col min="13" max="14" width="3.00390625" style="0" bestFit="1" customWidth="1"/>
    <col min="15" max="15" width="5.00390625" style="0" bestFit="1" customWidth="1"/>
    <col min="16" max="16" width="4.00390625" style="0" bestFit="1" customWidth="1"/>
    <col min="17" max="17" width="7.140625" style="0" bestFit="1" customWidth="1"/>
    <col min="18" max="18" width="8.00390625" style="0" bestFit="1" customWidth="1"/>
    <col min="19" max="19" width="5.140625" style="0" bestFit="1" customWidth="1"/>
    <col min="20" max="20" width="7.00390625" style="0" bestFit="1" customWidth="1"/>
    <col min="21" max="21" width="7.140625" style="0" bestFit="1" customWidth="1"/>
    <col min="22" max="22" width="7.00390625" style="0" bestFit="1" customWidth="1"/>
    <col min="23" max="23" width="7.140625" style="0" bestFit="1" customWidth="1"/>
    <col min="24" max="24" width="5.00390625" style="0" bestFit="1" customWidth="1"/>
  </cols>
  <sheetData>
    <row r="1" spans="1:24" ht="12">
      <c r="A1" s="1" t="s">
        <v>102</v>
      </c>
      <c r="B1" s="3"/>
      <c r="C1" s="18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 t="s">
        <v>5</v>
      </c>
      <c r="U1" s="3"/>
      <c r="V1" s="3"/>
      <c r="W1" s="3" t="s">
        <v>7</v>
      </c>
      <c r="X1" s="2"/>
    </row>
    <row r="2" spans="1:24" ht="12">
      <c r="A2" s="11" t="s">
        <v>0</v>
      </c>
      <c r="B2" s="4" t="s">
        <v>12</v>
      </c>
      <c r="C2" s="4" t="s">
        <v>100</v>
      </c>
      <c r="D2" s="4">
        <v>1</v>
      </c>
      <c r="E2" s="4">
        <v>2</v>
      </c>
      <c r="F2" s="4">
        <v>3</v>
      </c>
      <c r="G2" s="4">
        <v>4</v>
      </c>
      <c r="H2" s="4" t="s">
        <v>103</v>
      </c>
      <c r="I2" s="4">
        <v>6</v>
      </c>
      <c r="J2" s="4" t="s">
        <v>104</v>
      </c>
      <c r="K2" s="4">
        <v>8</v>
      </c>
      <c r="L2" s="4">
        <v>9</v>
      </c>
      <c r="M2" s="4">
        <v>10</v>
      </c>
      <c r="N2" s="4">
        <v>11</v>
      </c>
      <c r="O2" s="4">
        <v>12</v>
      </c>
      <c r="P2" s="4"/>
      <c r="Q2" s="4" t="s">
        <v>2</v>
      </c>
      <c r="R2" s="4" t="s">
        <v>3</v>
      </c>
      <c r="S2" s="4" t="s">
        <v>4</v>
      </c>
      <c r="T2" s="4" t="s">
        <v>2</v>
      </c>
      <c r="U2" s="4" t="s">
        <v>3</v>
      </c>
      <c r="V2" s="4" t="s">
        <v>4</v>
      </c>
      <c r="W2" s="4" t="s">
        <v>3</v>
      </c>
      <c r="X2" s="12" t="s">
        <v>4</v>
      </c>
    </row>
    <row r="3" spans="1:24" ht="12.75">
      <c r="A3" s="5">
        <v>32</v>
      </c>
      <c r="B3" s="19" t="s">
        <v>76</v>
      </c>
      <c r="C3" s="13" t="str">
        <f>IF(A3="","",VLOOKUP(A3,Deelnemers!$A$2:$C$211,3))</f>
        <v>?/?/?/?</v>
      </c>
      <c r="D3" s="6"/>
      <c r="E3" s="6">
        <v>15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>
        <v>130.94</v>
      </c>
      <c r="R3" s="14">
        <f aca="true" t="shared" si="0" ref="R3:R22">IF(OR(D3="u",E3="u",F3="u",G3="u",H3="u",I3="u",J3="u",K3="u",L3="u",M3="u",N3="u",O3="u",P3="u",Q3="u"),"U",IF(Q3="","",SUM(D3:Q3)))</f>
        <v>145.94</v>
      </c>
      <c r="S3" s="14">
        <f aca="true" t="shared" si="1" ref="S3:S22">IF(R3="","",IF(R3="U","U",RANK(R3,$R$3:$R$22,1)))</f>
        <v>5</v>
      </c>
      <c r="T3" s="14">
        <f aca="true" t="shared" si="2" ref="T3:T22">IF(Q26="","",Q26)</f>
        <v>137.27</v>
      </c>
      <c r="U3" s="14">
        <f aca="true" t="shared" si="3" ref="U3:U22">IF(R26="","",R26)</f>
        <v>147.27</v>
      </c>
      <c r="V3" s="14">
        <f aca="true" t="shared" si="4" ref="V3:V22">IF(S26="","",S26)</f>
        <v>4</v>
      </c>
      <c r="W3" s="14">
        <f aca="true" t="shared" si="5" ref="W3:W22">IF(T3="","",SUM(R3,U3))</f>
        <v>293.21000000000004</v>
      </c>
      <c r="X3" s="16">
        <f aca="true" t="shared" si="6" ref="X3:X22">IF(W3="","",IF(W3="U","U",RANK(W3,$W$3:$W$22,1)))</f>
        <v>4</v>
      </c>
    </row>
    <row r="4" spans="1:24" ht="12.75">
      <c r="A4" s="7">
        <v>33</v>
      </c>
      <c r="B4" s="19" t="s">
        <v>78</v>
      </c>
      <c r="C4" s="14" t="str">
        <f>IF(A4="","",VLOOKUP(A4,Deelnemers!$A$2:$C$211,3))</f>
        <v>Pronto/Pietje/Evert/Nelis</v>
      </c>
      <c r="D4" s="8"/>
      <c r="E4" s="8"/>
      <c r="F4" s="8"/>
      <c r="G4" s="8"/>
      <c r="H4" s="8"/>
      <c r="I4" s="8"/>
      <c r="J4" s="8"/>
      <c r="K4" s="8">
        <v>5</v>
      </c>
      <c r="L4" s="8"/>
      <c r="M4" s="8"/>
      <c r="N4" s="8"/>
      <c r="O4" s="8"/>
      <c r="P4" s="8"/>
      <c r="Q4" s="8">
        <v>98.99</v>
      </c>
      <c r="R4" s="14">
        <f t="shared" si="0"/>
        <v>103.99</v>
      </c>
      <c r="S4" s="14">
        <f t="shared" si="1"/>
        <v>2</v>
      </c>
      <c r="T4" s="14">
        <f t="shared" si="2"/>
        <v>95.95</v>
      </c>
      <c r="U4" s="14">
        <f t="shared" si="3"/>
        <v>105.95</v>
      </c>
      <c r="V4" s="14">
        <f t="shared" si="4"/>
        <v>2</v>
      </c>
      <c r="W4" s="14">
        <f t="shared" si="5"/>
        <v>209.94</v>
      </c>
      <c r="X4" s="16">
        <f t="shared" si="6"/>
        <v>1</v>
      </c>
    </row>
    <row r="5" spans="1:24" ht="12.75">
      <c r="A5" s="7">
        <v>35</v>
      </c>
      <c r="B5" s="19" t="s">
        <v>80</v>
      </c>
      <c r="C5" s="14" t="str">
        <f>IF(A5="","",VLOOKUP(A5,Deelnemers!$A$2:$C$211,3))</f>
        <v>?/?/?/?/</v>
      </c>
      <c r="D5" s="8"/>
      <c r="E5" s="8"/>
      <c r="F5" s="8"/>
      <c r="G5" s="8"/>
      <c r="H5" s="8"/>
      <c r="I5" s="8"/>
      <c r="J5" s="8"/>
      <c r="K5" s="8">
        <v>5</v>
      </c>
      <c r="L5" s="8"/>
      <c r="M5" s="8"/>
      <c r="N5" s="8"/>
      <c r="O5" s="8"/>
      <c r="P5" s="8"/>
      <c r="Q5" s="8">
        <v>105.46</v>
      </c>
      <c r="R5" s="14">
        <f t="shared" si="0"/>
        <v>110.46</v>
      </c>
      <c r="S5" s="14">
        <f t="shared" si="1"/>
        <v>3</v>
      </c>
      <c r="T5" s="14">
        <f t="shared" si="2"/>
        <v>95.41</v>
      </c>
      <c r="U5" s="14">
        <f t="shared" si="3"/>
        <v>105.41</v>
      </c>
      <c r="V5" s="14">
        <f t="shared" si="4"/>
        <v>1</v>
      </c>
      <c r="W5" s="14">
        <f t="shared" si="5"/>
        <v>215.87</v>
      </c>
      <c r="X5" s="16">
        <f t="shared" si="6"/>
        <v>2</v>
      </c>
    </row>
    <row r="6" spans="1:24" ht="12.75">
      <c r="A6" s="7">
        <v>30</v>
      </c>
      <c r="B6" s="19" t="s">
        <v>66</v>
      </c>
      <c r="C6" s="14" t="str">
        <f>IF(A6="","",VLOOKUP(A6,Deelnemers!$A$2:$C$211,3))</f>
        <v>Roswita/Regina?/?/</v>
      </c>
      <c r="D6" s="8"/>
      <c r="E6" s="8"/>
      <c r="F6" s="8"/>
      <c r="G6" s="8"/>
      <c r="H6" s="8"/>
      <c r="I6" s="8"/>
      <c r="J6" s="8"/>
      <c r="K6" s="8">
        <v>5</v>
      </c>
      <c r="L6" s="8"/>
      <c r="M6" s="8"/>
      <c r="N6" s="8"/>
      <c r="O6" s="8"/>
      <c r="P6" s="8"/>
      <c r="Q6" s="8">
        <v>192.63</v>
      </c>
      <c r="R6" s="14">
        <f t="shared" si="0"/>
        <v>197.63</v>
      </c>
      <c r="S6" s="14">
        <f t="shared" si="1"/>
        <v>6</v>
      </c>
      <c r="T6" s="14">
        <f t="shared" si="2"/>
        <v>175.43</v>
      </c>
      <c r="U6" s="14">
        <f t="shared" si="3"/>
        <v>180.43</v>
      </c>
      <c r="V6" s="14">
        <f t="shared" si="4"/>
        <v>5</v>
      </c>
      <c r="W6" s="14">
        <f t="shared" si="5"/>
        <v>378.06</v>
      </c>
      <c r="X6" s="16">
        <f t="shared" si="6"/>
        <v>5</v>
      </c>
    </row>
    <row r="7" spans="1:24" ht="12.75">
      <c r="A7" s="7">
        <v>42</v>
      </c>
      <c r="B7" s="19" t="s">
        <v>83</v>
      </c>
      <c r="C7" s="14" t="str">
        <f>IF(A7="","",VLOOKUP(A7,Deelnemers!$A$2:$C$211,3))</f>
        <v>?/?/?/?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>
        <v>103.47</v>
      </c>
      <c r="R7" s="14">
        <f t="shared" si="0"/>
        <v>103.47</v>
      </c>
      <c r="S7" s="14">
        <f t="shared" si="1"/>
        <v>1</v>
      </c>
      <c r="T7" s="14">
        <f t="shared" si="2"/>
        <v>103</v>
      </c>
      <c r="U7" s="14">
        <f t="shared" si="3"/>
        <v>1113</v>
      </c>
      <c r="V7" s="14">
        <f t="shared" si="4"/>
        <v>6</v>
      </c>
      <c r="W7" s="14">
        <f t="shared" si="5"/>
        <v>1216.47</v>
      </c>
      <c r="X7" s="16">
        <f t="shared" si="6"/>
        <v>6</v>
      </c>
    </row>
    <row r="8" spans="1:24" ht="12.75">
      <c r="A8" s="7">
        <v>43</v>
      </c>
      <c r="B8" s="19" t="s">
        <v>106</v>
      </c>
      <c r="C8" s="14" t="str">
        <f>IF(A8="","",VLOOKUP(A8,Deelnemers!$A$2:$C$211,3))</f>
        <v>?/?/?/?</v>
      </c>
      <c r="D8" s="8"/>
      <c r="E8" s="8"/>
      <c r="F8" s="8"/>
      <c r="G8" s="8"/>
      <c r="H8" s="8"/>
      <c r="I8" s="8"/>
      <c r="J8" s="8"/>
      <c r="K8" s="8">
        <v>5</v>
      </c>
      <c r="L8" s="8"/>
      <c r="M8" s="8"/>
      <c r="N8" s="8"/>
      <c r="O8" s="8"/>
      <c r="P8" s="8"/>
      <c r="Q8" s="8">
        <v>113.67</v>
      </c>
      <c r="R8" s="14">
        <f t="shared" si="0"/>
        <v>118.67</v>
      </c>
      <c r="S8" s="14">
        <f t="shared" si="1"/>
        <v>4</v>
      </c>
      <c r="T8" s="14">
        <f t="shared" si="2"/>
        <v>111.2</v>
      </c>
      <c r="U8" s="14">
        <f t="shared" si="3"/>
        <v>116.2</v>
      </c>
      <c r="V8" s="14">
        <f t="shared" si="4"/>
        <v>3</v>
      </c>
      <c r="W8" s="14">
        <f t="shared" si="5"/>
        <v>234.87</v>
      </c>
      <c r="X8" s="16">
        <f t="shared" si="6"/>
        <v>3</v>
      </c>
    </row>
    <row r="9" spans="1:24" ht="12">
      <c r="A9" s="7"/>
      <c r="B9" s="14">
        <f>IF(A9="","",VLOOKUP(A9,Deelnemers!$A$2:$C$211,2))</f>
      </c>
      <c r="C9" s="14">
        <f>IF(A9="","",VLOOKUP(A9,Deelnemers!$A$2:$C$211,3))</f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4">
        <f t="shared" si="0"/>
      </c>
      <c r="S9" s="14">
        <f t="shared" si="1"/>
      </c>
      <c r="T9" s="14">
        <f t="shared" si="2"/>
      </c>
      <c r="U9" s="14">
        <f t="shared" si="3"/>
      </c>
      <c r="V9" s="14">
        <f t="shared" si="4"/>
      </c>
      <c r="W9" s="14">
        <f t="shared" si="5"/>
      </c>
      <c r="X9" s="16">
        <f t="shared" si="6"/>
      </c>
    </row>
    <row r="10" spans="1:24" ht="12">
      <c r="A10" s="7"/>
      <c r="B10" s="14">
        <f>IF(A10="","",VLOOKUP(A10,Deelnemers!$A$2:$C$211,2))</f>
      </c>
      <c r="C10" s="14">
        <f>IF(A10="","",VLOOKUP(A10,Deelnemers!$A$2:$C$211,3))</f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4">
        <f t="shared" si="0"/>
      </c>
      <c r="S10" s="14">
        <f t="shared" si="1"/>
      </c>
      <c r="T10" s="14">
        <f t="shared" si="2"/>
      </c>
      <c r="U10" s="14">
        <f t="shared" si="3"/>
      </c>
      <c r="V10" s="14">
        <f t="shared" si="4"/>
      </c>
      <c r="W10" s="14">
        <f t="shared" si="5"/>
      </c>
      <c r="X10" s="16">
        <f t="shared" si="6"/>
      </c>
    </row>
    <row r="11" spans="1:24" ht="12">
      <c r="A11" s="7"/>
      <c r="B11" s="14">
        <f>IF(A11="","",VLOOKUP(A11,Deelnemers!$A$2:$C$211,2))</f>
      </c>
      <c r="C11" s="14">
        <f>IF(A11="","",VLOOKUP(A11,Deelnemers!$A$2:$C$211,3))</f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4">
        <f t="shared" si="0"/>
      </c>
      <c r="S11" s="14">
        <f t="shared" si="1"/>
      </c>
      <c r="T11" s="14">
        <f t="shared" si="2"/>
      </c>
      <c r="U11" s="14">
        <f t="shared" si="3"/>
      </c>
      <c r="V11" s="14">
        <f t="shared" si="4"/>
      </c>
      <c r="W11" s="14">
        <f t="shared" si="5"/>
      </c>
      <c r="X11" s="16">
        <f t="shared" si="6"/>
      </c>
    </row>
    <row r="12" spans="1:24" ht="12">
      <c r="A12" s="7"/>
      <c r="B12" s="14">
        <f>IF(A12="","",VLOOKUP(A12,Deelnemers!$A$2:$C$211,2))</f>
      </c>
      <c r="C12" s="14">
        <f>IF(A12="","",VLOOKUP(A12,Deelnemers!$A$2:$C$211,3))</f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4">
        <f t="shared" si="0"/>
      </c>
      <c r="S12" s="14">
        <f t="shared" si="1"/>
      </c>
      <c r="T12" s="14">
        <f t="shared" si="2"/>
      </c>
      <c r="U12" s="14">
        <f t="shared" si="3"/>
      </c>
      <c r="V12" s="14">
        <f t="shared" si="4"/>
      </c>
      <c r="W12" s="14">
        <f t="shared" si="5"/>
      </c>
      <c r="X12" s="16">
        <f t="shared" si="6"/>
      </c>
    </row>
    <row r="13" spans="1:24" ht="12">
      <c r="A13" s="7"/>
      <c r="B13" s="14">
        <f>IF(A13="","",VLOOKUP(A13,Deelnemers!$A$2:$C$211,2))</f>
      </c>
      <c r="C13" s="14">
        <f>IF(A13="","",VLOOKUP(A13,Deelnemers!$A$2:$C$211,3))</f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4">
        <f t="shared" si="0"/>
      </c>
      <c r="S13" s="14">
        <f t="shared" si="1"/>
      </c>
      <c r="T13" s="14">
        <f t="shared" si="2"/>
      </c>
      <c r="U13" s="14">
        <f t="shared" si="3"/>
      </c>
      <c r="V13" s="14">
        <f t="shared" si="4"/>
      </c>
      <c r="W13" s="14">
        <f t="shared" si="5"/>
      </c>
      <c r="X13" s="16">
        <f t="shared" si="6"/>
      </c>
    </row>
    <row r="14" spans="1:24" ht="12">
      <c r="A14" s="7"/>
      <c r="B14" s="14">
        <f>IF(A14="","",VLOOKUP(A14,Deelnemers!$A$2:$C$211,2))</f>
      </c>
      <c r="C14" s="14">
        <f>IF(A14="","",VLOOKUP(A14,Deelnemers!$A$2:$C$211,3))</f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4">
        <f t="shared" si="0"/>
      </c>
      <c r="S14" s="14">
        <f t="shared" si="1"/>
      </c>
      <c r="T14" s="14">
        <f t="shared" si="2"/>
      </c>
      <c r="U14" s="14">
        <f t="shared" si="3"/>
      </c>
      <c r="V14" s="14">
        <f t="shared" si="4"/>
      </c>
      <c r="W14" s="14">
        <f t="shared" si="5"/>
      </c>
      <c r="X14" s="16">
        <f t="shared" si="6"/>
      </c>
    </row>
    <row r="15" spans="1:24" ht="12">
      <c r="A15" s="7"/>
      <c r="B15" s="14">
        <f>IF(A15="","",VLOOKUP(A15,Deelnemers!$A$2:$C$211,2))</f>
      </c>
      <c r="C15" s="14">
        <f>IF(A15="","",VLOOKUP(A15,Deelnemers!$A$2:$C$211,3))</f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4">
        <f t="shared" si="0"/>
      </c>
      <c r="S15" s="14">
        <f t="shared" si="1"/>
      </c>
      <c r="T15" s="14">
        <f t="shared" si="2"/>
      </c>
      <c r="U15" s="14">
        <f t="shared" si="3"/>
      </c>
      <c r="V15" s="14">
        <f t="shared" si="4"/>
      </c>
      <c r="W15" s="14">
        <f t="shared" si="5"/>
      </c>
      <c r="X15" s="16">
        <f t="shared" si="6"/>
      </c>
    </row>
    <row r="16" spans="1:24" ht="12">
      <c r="A16" s="7"/>
      <c r="B16" s="14">
        <f>IF(A16="","",VLOOKUP(A16,Deelnemers!$A$2:$C$211,2))</f>
      </c>
      <c r="C16" s="14">
        <f>IF(A16="","",VLOOKUP(A16,Deelnemers!$A$2:$C$211,3))</f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4">
        <f t="shared" si="0"/>
      </c>
      <c r="S16" s="14">
        <f t="shared" si="1"/>
      </c>
      <c r="T16" s="14">
        <f t="shared" si="2"/>
      </c>
      <c r="U16" s="14">
        <f t="shared" si="3"/>
      </c>
      <c r="V16" s="14">
        <f t="shared" si="4"/>
      </c>
      <c r="W16" s="14">
        <f t="shared" si="5"/>
      </c>
      <c r="X16" s="16">
        <f t="shared" si="6"/>
      </c>
    </row>
    <row r="17" spans="1:24" ht="12">
      <c r="A17" s="7"/>
      <c r="B17" s="14">
        <f>IF(A17="","",VLOOKUP(A17,Deelnemers!$A$2:$C$211,2))</f>
      </c>
      <c r="C17" s="14">
        <f>IF(A17="","",VLOOKUP(A17,Deelnemers!$A$2:$C$211,3))</f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4">
        <f t="shared" si="0"/>
      </c>
      <c r="S17" s="14">
        <f t="shared" si="1"/>
      </c>
      <c r="T17" s="14">
        <f t="shared" si="2"/>
      </c>
      <c r="U17" s="14">
        <f t="shared" si="3"/>
      </c>
      <c r="V17" s="14">
        <f t="shared" si="4"/>
      </c>
      <c r="W17" s="14">
        <f t="shared" si="5"/>
      </c>
      <c r="X17" s="16">
        <f t="shared" si="6"/>
      </c>
    </row>
    <row r="18" spans="1:24" ht="12">
      <c r="A18" s="7"/>
      <c r="B18" s="14">
        <f>IF(A18="","",VLOOKUP(A18,Deelnemers!$A$2:$C$211,2))</f>
      </c>
      <c r="C18" s="14">
        <f>IF(A18="","",VLOOKUP(A18,Deelnemers!$A$2:$C$211,3))</f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4">
        <f t="shared" si="0"/>
      </c>
      <c r="S18" s="14">
        <f t="shared" si="1"/>
      </c>
      <c r="T18" s="14">
        <f t="shared" si="2"/>
      </c>
      <c r="U18" s="14">
        <f t="shared" si="3"/>
      </c>
      <c r="V18" s="14">
        <f t="shared" si="4"/>
      </c>
      <c r="W18" s="14">
        <f t="shared" si="5"/>
      </c>
      <c r="X18" s="16">
        <f t="shared" si="6"/>
      </c>
    </row>
    <row r="19" spans="1:24" ht="12">
      <c r="A19" s="7"/>
      <c r="B19" s="14">
        <f>IF(A19="","",VLOOKUP(A19,Deelnemers!$A$2:$C$211,2))</f>
      </c>
      <c r="C19" s="14">
        <f>IF(A19="","",VLOOKUP(A19,Deelnemers!$A$2:$C$211,3))</f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4">
        <f t="shared" si="0"/>
      </c>
      <c r="S19" s="14">
        <f t="shared" si="1"/>
      </c>
      <c r="T19" s="14">
        <f t="shared" si="2"/>
      </c>
      <c r="U19" s="14">
        <f t="shared" si="3"/>
      </c>
      <c r="V19" s="14">
        <f t="shared" si="4"/>
      </c>
      <c r="W19" s="14">
        <f t="shared" si="5"/>
      </c>
      <c r="X19" s="16">
        <f t="shared" si="6"/>
      </c>
    </row>
    <row r="20" spans="1:24" ht="12">
      <c r="A20" s="7"/>
      <c r="B20" s="14">
        <f>IF(A20="","",VLOOKUP(A20,Deelnemers!$A$2:$C$211,2))</f>
      </c>
      <c r="C20" s="14">
        <f>IF(A20="","",VLOOKUP(A20,Deelnemers!$A$2:$C$211,3))</f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4">
        <f t="shared" si="0"/>
      </c>
      <c r="S20" s="14">
        <f t="shared" si="1"/>
      </c>
      <c r="T20" s="14">
        <f t="shared" si="2"/>
      </c>
      <c r="U20" s="14">
        <f t="shared" si="3"/>
      </c>
      <c r="V20" s="14">
        <f t="shared" si="4"/>
      </c>
      <c r="W20" s="14">
        <f t="shared" si="5"/>
      </c>
      <c r="X20" s="16">
        <f t="shared" si="6"/>
      </c>
    </row>
    <row r="21" spans="1:24" ht="12">
      <c r="A21" s="7"/>
      <c r="B21" s="14">
        <f>IF(A21="","",VLOOKUP(A21,Deelnemers!$A$2:$C$211,2))</f>
      </c>
      <c r="C21" s="14">
        <f>IF(A21="","",VLOOKUP(A21,Deelnemers!$A$2:$C$211,3))</f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4">
        <f t="shared" si="0"/>
      </c>
      <c r="S21" s="14">
        <f t="shared" si="1"/>
      </c>
      <c r="T21" s="14">
        <f t="shared" si="2"/>
      </c>
      <c r="U21" s="14">
        <f t="shared" si="3"/>
      </c>
      <c r="V21" s="14">
        <f t="shared" si="4"/>
      </c>
      <c r="W21" s="14">
        <f t="shared" si="5"/>
      </c>
      <c r="X21" s="16">
        <f t="shared" si="6"/>
      </c>
    </row>
    <row r="22" spans="1:24" ht="12.75" thickBot="1">
      <c r="A22" s="9"/>
      <c r="B22" s="15">
        <f>IF(A22="","",VLOOKUP(A22,Deelnemers!$A$2:$C$211,2))</f>
      </c>
      <c r="C22" s="15">
        <f>IF(A22="","",VLOOKUP(A22,Deelnemers!$A$2:$C$211,3))</f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5">
        <f t="shared" si="0"/>
      </c>
      <c r="S22" s="15">
        <f t="shared" si="1"/>
      </c>
      <c r="T22" s="15">
        <f t="shared" si="2"/>
      </c>
      <c r="U22" s="15">
        <f t="shared" si="3"/>
      </c>
      <c r="V22" s="15">
        <f t="shared" si="4"/>
      </c>
      <c r="W22" s="15">
        <f t="shared" si="5"/>
      </c>
      <c r="X22" s="17">
        <f t="shared" si="6"/>
      </c>
    </row>
    <row r="23" ht="12.75" thickBot="1"/>
    <row r="24" spans="1:19" ht="12">
      <c r="A24" s="1" t="str">
        <f>A1</f>
        <v>4 span pony</v>
      </c>
      <c r="B24" s="3"/>
      <c r="C24" s="18"/>
      <c r="D24" s="3" t="s">
        <v>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2"/>
    </row>
    <row r="25" spans="1:19" ht="12">
      <c r="A25" s="11" t="s">
        <v>0</v>
      </c>
      <c r="B25" s="4" t="s">
        <v>12</v>
      </c>
      <c r="C25" s="4" t="s">
        <v>100</v>
      </c>
      <c r="D25" s="4">
        <v>1</v>
      </c>
      <c r="E25" s="4">
        <v>2</v>
      </c>
      <c r="F25" s="4">
        <v>3</v>
      </c>
      <c r="G25" s="4">
        <v>4</v>
      </c>
      <c r="H25" s="4" t="s">
        <v>103</v>
      </c>
      <c r="I25" s="4">
        <v>6</v>
      </c>
      <c r="J25" s="4" t="s">
        <v>104</v>
      </c>
      <c r="K25" s="4">
        <v>8</v>
      </c>
      <c r="L25" s="4">
        <v>9</v>
      </c>
      <c r="M25" s="4">
        <v>10</v>
      </c>
      <c r="N25" s="4">
        <v>11</v>
      </c>
      <c r="O25" s="4">
        <v>12</v>
      </c>
      <c r="P25" s="4"/>
      <c r="Q25" s="4" t="s">
        <v>2</v>
      </c>
      <c r="R25" s="4" t="s">
        <v>3</v>
      </c>
      <c r="S25" s="12" t="s">
        <v>4</v>
      </c>
    </row>
    <row r="26" spans="1:19" ht="12">
      <c r="A26" s="14">
        <f aca="true" t="shared" si="7" ref="A26:C45">IF(A3="","",A3)</f>
        <v>32</v>
      </c>
      <c r="B26" s="14" t="str">
        <f t="shared" si="7"/>
        <v>Erik Mulder</v>
      </c>
      <c r="C26" s="14" t="str">
        <f t="shared" si="7"/>
        <v>?/?/?/?</v>
      </c>
      <c r="D26" s="6"/>
      <c r="E26" s="6"/>
      <c r="F26" s="6"/>
      <c r="G26" s="6"/>
      <c r="H26" s="6"/>
      <c r="I26" s="6"/>
      <c r="J26" s="6">
        <v>5</v>
      </c>
      <c r="K26" s="6"/>
      <c r="L26" s="6"/>
      <c r="M26" s="6">
        <v>5</v>
      </c>
      <c r="N26" s="6"/>
      <c r="O26" s="6"/>
      <c r="P26" s="6"/>
      <c r="Q26" s="6">
        <v>137.27</v>
      </c>
      <c r="R26" s="14">
        <f aca="true" t="shared" si="8" ref="R26:R45">IF(OR(D26="u",E26="u",F26="u",G26="u",H26="u",I26="u",J26="u",K26="u",L26="u",M26="u",N26="u",O26="u",P26="u",Q26="u"),"U",IF(Q26="","",SUM(D26:Q26)))</f>
        <v>147.27</v>
      </c>
      <c r="S26" s="16">
        <f aca="true" t="shared" si="9" ref="S26:S45">IF(R26="","",IF(R26="U","U",RANK(R26,$R$26:$R$45,1)))</f>
        <v>4</v>
      </c>
    </row>
    <row r="27" spans="1:19" ht="12">
      <c r="A27" s="14">
        <f t="shared" si="7"/>
        <v>33</v>
      </c>
      <c r="B27" s="14" t="str">
        <f t="shared" si="7"/>
        <v>Marijke Hammink</v>
      </c>
      <c r="C27" s="14" t="str">
        <f t="shared" si="7"/>
        <v>Pronto/Pietje/Evert/Nelis</v>
      </c>
      <c r="D27" s="8"/>
      <c r="E27" s="8"/>
      <c r="F27" s="8"/>
      <c r="G27" s="8"/>
      <c r="H27" s="8"/>
      <c r="I27" s="8"/>
      <c r="J27" s="8"/>
      <c r="K27" s="8">
        <v>5</v>
      </c>
      <c r="L27" s="8"/>
      <c r="M27" s="8"/>
      <c r="N27" s="8"/>
      <c r="O27" s="8">
        <v>5</v>
      </c>
      <c r="P27" s="8"/>
      <c r="Q27" s="8">
        <v>95.95</v>
      </c>
      <c r="R27" s="14">
        <f t="shared" si="8"/>
        <v>105.95</v>
      </c>
      <c r="S27" s="16">
        <f t="shared" si="9"/>
        <v>2</v>
      </c>
    </row>
    <row r="28" spans="1:19" ht="12">
      <c r="A28" s="14">
        <f t="shared" si="7"/>
        <v>35</v>
      </c>
      <c r="B28" s="14" t="str">
        <f t="shared" si="7"/>
        <v>Jannes kinds</v>
      </c>
      <c r="C28" s="14" t="str">
        <f t="shared" si="7"/>
        <v>?/?/?/?/</v>
      </c>
      <c r="D28" s="8"/>
      <c r="E28" s="8"/>
      <c r="F28" s="8"/>
      <c r="G28" s="8"/>
      <c r="H28" s="8"/>
      <c r="I28" s="8"/>
      <c r="J28" s="8"/>
      <c r="K28" s="8">
        <v>5</v>
      </c>
      <c r="L28" s="8"/>
      <c r="M28" s="8">
        <v>5</v>
      </c>
      <c r="N28" s="8"/>
      <c r="O28" s="8"/>
      <c r="P28" s="8"/>
      <c r="Q28" s="8">
        <v>95.41</v>
      </c>
      <c r="R28" s="14">
        <f t="shared" si="8"/>
        <v>105.41</v>
      </c>
      <c r="S28" s="16">
        <f t="shared" si="9"/>
        <v>1</v>
      </c>
    </row>
    <row r="29" spans="1:19" ht="12">
      <c r="A29" s="14">
        <f t="shared" si="7"/>
        <v>30</v>
      </c>
      <c r="B29" s="14" t="str">
        <f t="shared" si="7"/>
        <v>Judith Völker</v>
      </c>
      <c r="C29" s="14" t="str">
        <f t="shared" si="7"/>
        <v>Roswita/Regina?/?/</v>
      </c>
      <c r="D29" s="8"/>
      <c r="E29" s="8"/>
      <c r="F29" s="8"/>
      <c r="G29" s="8">
        <v>5</v>
      </c>
      <c r="H29" s="8"/>
      <c r="I29" s="8"/>
      <c r="J29" s="8"/>
      <c r="K29" s="8"/>
      <c r="L29" s="8"/>
      <c r="M29" s="8"/>
      <c r="N29" s="8"/>
      <c r="O29" s="8"/>
      <c r="P29" s="8"/>
      <c r="Q29" s="8">
        <v>175.43</v>
      </c>
      <c r="R29" s="14">
        <f t="shared" si="8"/>
        <v>180.43</v>
      </c>
      <c r="S29" s="16">
        <f t="shared" si="9"/>
        <v>5</v>
      </c>
    </row>
    <row r="30" spans="1:19" ht="12">
      <c r="A30" s="14">
        <f t="shared" si="7"/>
        <v>42</v>
      </c>
      <c r="B30" s="14" t="str">
        <f t="shared" si="7"/>
        <v>Aart v/d Kamp</v>
      </c>
      <c r="C30" s="14" t="str">
        <f t="shared" si="7"/>
        <v>?/?/?/?</v>
      </c>
      <c r="D30" s="8"/>
      <c r="E30" s="8">
        <v>5</v>
      </c>
      <c r="F30" s="8"/>
      <c r="G30" s="8"/>
      <c r="H30" s="8"/>
      <c r="I30" s="8"/>
      <c r="J30" s="8"/>
      <c r="K30" s="8"/>
      <c r="L30" s="8"/>
      <c r="M30" s="8"/>
      <c r="N30" s="8"/>
      <c r="O30" s="8">
        <v>1005</v>
      </c>
      <c r="P30" s="8"/>
      <c r="Q30" s="8">
        <v>103</v>
      </c>
      <c r="R30" s="14">
        <f t="shared" si="8"/>
        <v>1113</v>
      </c>
      <c r="S30" s="16">
        <f t="shared" si="9"/>
        <v>6</v>
      </c>
    </row>
    <row r="31" spans="1:19" ht="12">
      <c r="A31" s="14">
        <f t="shared" si="7"/>
        <v>43</v>
      </c>
      <c r="B31" s="14" t="str">
        <f t="shared" si="7"/>
        <v>Bart Zantinge</v>
      </c>
      <c r="C31" s="14" t="str">
        <f t="shared" si="7"/>
        <v>?/?/?/?</v>
      </c>
      <c r="D31" s="8"/>
      <c r="E31" s="8"/>
      <c r="F31" s="8"/>
      <c r="G31" s="8">
        <v>5</v>
      </c>
      <c r="H31" s="8"/>
      <c r="I31" s="8"/>
      <c r="J31" s="8"/>
      <c r="K31" s="8"/>
      <c r="L31" s="8"/>
      <c r="M31" s="8"/>
      <c r="N31" s="8"/>
      <c r="O31" s="8"/>
      <c r="P31" s="8"/>
      <c r="Q31" s="8">
        <v>111.2</v>
      </c>
      <c r="R31" s="14">
        <f t="shared" si="8"/>
        <v>116.2</v>
      </c>
      <c r="S31" s="16">
        <f t="shared" si="9"/>
        <v>3</v>
      </c>
    </row>
    <row r="32" spans="1:19" ht="12">
      <c r="A32" s="14">
        <f t="shared" si="7"/>
      </c>
      <c r="B32" s="14">
        <f t="shared" si="7"/>
      </c>
      <c r="C32" s="14">
        <f t="shared" si="7"/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4">
        <f t="shared" si="8"/>
      </c>
      <c r="S32" s="16">
        <f t="shared" si="9"/>
      </c>
    </row>
    <row r="33" spans="1:19" ht="12">
      <c r="A33" s="14">
        <f t="shared" si="7"/>
      </c>
      <c r="B33" s="14">
        <f t="shared" si="7"/>
      </c>
      <c r="C33" s="14">
        <f t="shared" si="7"/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4">
        <f t="shared" si="8"/>
      </c>
      <c r="S33" s="16">
        <f t="shared" si="9"/>
      </c>
    </row>
    <row r="34" spans="1:19" ht="12">
      <c r="A34" s="14">
        <f t="shared" si="7"/>
      </c>
      <c r="B34" s="14">
        <f t="shared" si="7"/>
      </c>
      <c r="C34" s="14">
        <f t="shared" si="7"/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4">
        <f t="shared" si="8"/>
      </c>
      <c r="S34" s="16">
        <f t="shared" si="9"/>
      </c>
    </row>
    <row r="35" spans="1:19" ht="12">
      <c r="A35" s="14">
        <f t="shared" si="7"/>
      </c>
      <c r="B35" s="14">
        <f t="shared" si="7"/>
      </c>
      <c r="C35" s="14">
        <f t="shared" si="7"/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4">
        <f t="shared" si="8"/>
      </c>
      <c r="S35" s="16">
        <f t="shared" si="9"/>
      </c>
    </row>
    <row r="36" spans="1:19" ht="12">
      <c r="A36" s="14">
        <f t="shared" si="7"/>
      </c>
      <c r="B36" s="14">
        <f t="shared" si="7"/>
      </c>
      <c r="C36" s="14">
        <f t="shared" si="7"/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14">
        <f t="shared" si="8"/>
      </c>
      <c r="S36" s="16">
        <f t="shared" si="9"/>
      </c>
    </row>
    <row r="37" spans="1:19" ht="12">
      <c r="A37" s="14">
        <f t="shared" si="7"/>
      </c>
      <c r="B37" s="14">
        <f t="shared" si="7"/>
      </c>
      <c r="C37" s="14">
        <f t="shared" si="7"/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4">
        <f t="shared" si="8"/>
      </c>
      <c r="S37" s="16">
        <f t="shared" si="9"/>
      </c>
    </row>
    <row r="38" spans="1:19" ht="12">
      <c r="A38" s="14">
        <f t="shared" si="7"/>
      </c>
      <c r="B38" s="14">
        <f t="shared" si="7"/>
      </c>
      <c r="C38" s="14">
        <f t="shared" si="7"/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4">
        <f t="shared" si="8"/>
      </c>
      <c r="S38" s="16">
        <f t="shared" si="9"/>
      </c>
    </row>
    <row r="39" spans="1:19" ht="12">
      <c r="A39" s="14">
        <f t="shared" si="7"/>
      </c>
      <c r="B39" s="14">
        <f t="shared" si="7"/>
      </c>
      <c r="C39" s="14">
        <f t="shared" si="7"/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4">
        <f t="shared" si="8"/>
      </c>
      <c r="S39" s="16">
        <f t="shared" si="9"/>
      </c>
    </row>
    <row r="40" spans="1:19" ht="12">
      <c r="A40" s="14">
        <f t="shared" si="7"/>
      </c>
      <c r="B40" s="14">
        <f t="shared" si="7"/>
      </c>
      <c r="C40" s="14">
        <f t="shared" si="7"/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4">
        <f t="shared" si="8"/>
      </c>
      <c r="S40" s="16">
        <f t="shared" si="9"/>
      </c>
    </row>
    <row r="41" spans="1:19" ht="12">
      <c r="A41" s="14">
        <f t="shared" si="7"/>
      </c>
      <c r="B41" s="14">
        <f t="shared" si="7"/>
      </c>
      <c r="C41" s="14">
        <f t="shared" si="7"/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4">
        <f t="shared" si="8"/>
      </c>
      <c r="S41" s="16">
        <f t="shared" si="9"/>
      </c>
    </row>
    <row r="42" spans="1:19" ht="12">
      <c r="A42" s="14">
        <f t="shared" si="7"/>
      </c>
      <c r="B42" s="14">
        <f t="shared" si="7"/>
      </c>
      <c r="C42" s="14">
        <f t="shared" si="7"/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14">
        <f t="shared" si="8"/>
      </c>
      <c r="S42" s="16">
        <f t="shared" si="9"/>
      </c>
    </row>
    <row r="43" spans="1:19" ht="12">
      <c r="A43" s="14">
        <f t="shared" si="7"/>
      </c>
      <c r="B43" s="14">
        <f t="shared" si="7"/>
      </c>
      <c r="C43" s="14">
        <f t="shared" si="7"/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4">
        <f t="shared" si="8"/>
      </c>
      <c r="S43" s="16">
        <f t="shared" si="9"/>
      </c>
    </row>
    <row r="44" spans="1:19" ht="12">
      <c r="A44" s="14">
        <f t="shared" si="7"/>
      </c>
      <c r="B44" s="14">
        <f t="shared" si="7"/>
      </c>
      <c r="C44" s="14">
        <f t="shared" si="7"/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4">
        <f t="shared" si="8"/>
      </c>
      <c r="S44" s="16">
        <f t="shared" si="9"/>
      </c>
    </row>
    <row r="45" spans="1:19" ht="12.75" thickBot="1">
      <c r="A45" s="15">
        <f t="shared" si="7"/>
      </c>
      <c r="B45" s="15">
        <f t="shared" si="7"/>
      </c>
      <c r="C45" s="15">
        <f t="shared" si="7"/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5">
        <f t="shared" si="8"/>
      </c>
      <c r="S45" s="17">
        <f t="shared" si="9"/>
      </c>
    </row>
  </sheetData>
  <sheetProtection/>
  <mergeCells count="6">
    <mergeCell ref="D1:S1"/>
    <mergeCell ref="W1:X1"/>
    <mergeCell ref="T1:V1"/>
    <mergeCell ref="A24:B24"/>
    <mergeCell ref="D24:S24"/>
    <mergeCell ref="A1:B1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5"/>
  <sheetViews>
    <sheetView zoomScale="115" zoomScaleNormal="115" workbookViewId="0" topLeftCell="A1">
      <selection activeCell="B3" sqref="B3"/>
    </sheetView>
  </sheetViews>
  <sheetFormatPr defaultColWidth="8.8515625" defaultRowHeight="12.75"/>
  <cols>
    <col min="1" max="1" width="4.140625" style="0" bestFit="1" customWidth="1"/>
    <col min="2" max="2" width="18.28125" style="0" bestFit="1" customWidth="1"/>
    <col min="3" max="3" width="18.28125" style="0" customWidth="1"/>
    <col min="4" max="7" width="2.00390625" style="0" bestFit="1" customWidth="1"/>
    <col min="8" max="8" width="3.28125" style="0" bestFit="1" customWidth="1"/>
    <col min="9" max="9" width="2.00390625" style="0" bestFit="1" customWidth="1"/>
    <col min="10" max="10" width="3.28125" style="0" bestFit="1" customWidth="1"/>
    <col min="11" max="12" width="2.00390625" style="0" bestFit="1" customWidth="1"/>
    <col min="13" max="15" width="3.00390625" style="0" bestFit="1" customWidth="1"/>
    <col min="16" max="16" width="4.00390625" style="0" bestFit="1" customWidth="1"/>
    <col min="17" max="17" width="7.140625" style="0" bestFit="1" customWidth="1"/>
    <col min="18" max="18" width="8.00390625" style="0" bestFit="1" customWidth="1"/>
    <col min="19" max="19" width="5.140625" style="0" bestFit="1" customWidth="1"/>
    <col min="20" max="20" width="7.00390625" style="0" bestFit="1" customWidth="1"/>
    <col min="21" max="21" width="7.140625" style="0" bestFit="1" customWidth="1"/>
    <col min="22" max="22" width="7.00390625" style="0" bestFit="1" customWidth="1"/>
    <col min="23" max="23" width="7.140625" style="0" bestFit="1" customWidth="1"/>
    <col min="24" max="24" width="5.00390625" style="0" bestFit="1" customWidth="1"/>
  </cols>
  <sheetData>
    <row r="1" spans="1:24" ht="12">
      <c r="A1" s="1" t="s">
        <v>10</v>
      </c>
      <c r="B1" s="3"/>
      <c r="C1" s="18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 t="s">
        <v>5</v>
      </c>
      <c r="U1" s="3"/>
      <c r="V1" s="3"/>
      <c r="W1" s="3" t="s">
        <v>7</v>
      </c>
      <c r="X1" s="2"/>
    </row>
    <row r="2" spans="1:24" ht="12">
      <c r="A2" s="11" t="s">
        <v>0</v>
      </c>
      <c r="B2" s="4" t="s">
        <v>12</v>
      </c>
      <c r="C2" s="4" t="s">
        <v>101</v>
      </c>
      <c r="D2" s="4">
        <v>1</v>
      </c>
      <c r="E2" s="4">
        <v>2</v>
      </c>
      <c r="F2" s="4">
        <v>3</v>
      </c>
      <c r="G2" s="4">
        <v>4</v>
      </c>
      <c r="H2" s="4" t="s">
        <v>103</v>
      </c>
      <c r="I2" s="4">
        <v>6</v>
      </c>
      <c r="J2" s="4" t="s">
        <v>104</v>
      </c>
      <c r="K2" s="4">
        <v>8</v>
      </c>
      <c r="L2" s="4">
        <v>9</v>
      </c>
      <c r="M2" s="4">
        <v>10</v>
      </c>
      <c r="N2" s="4">
        <v>11</v>
      </c>
      <c r="O2" s="4">
        <v>12</v>
      </c>
      <c r="P2" s="4"/>
      <c r="Q2" s="4" t="s">
        <v>2</v>
      </c>
      <c r="R2" s="4" t="s">
        <v>3</v>
      </c>
      <c r="S2" s="4" t="s">
        <v>4</v>
      </c>
      <c r="T2" s="4" t="s">
        <v>2</v>
      </c>
      <c r="U2" s="4" t="s">
        <v>3</v>
      </c>
      <c r="V2" s="4" t="s">
        <v>4</v>
      </c>
      <c r="W2" s="4" t="s">
        <v>3</v>
      </c>
      <c r="X2" s="12" t="s">
        <v>4</v>
      </c>
    </row>
    <row r="3" spans="1:24" ht="12.75">
      <c r="A3" s="5">
        <v>49</v>
      </c>
      <c r="B3" s="19" t="s">
        <v>84</v>
      </c>
      <c r="C3" s="13" t="str">
        <f>IF(A3="","",VLOOKUP(A3,Deelnemers!$A$2:$C$211,3))</f>
        <v>?/?/</v>
      </c>
      <c r="D3" s="6"/>
      <c r="E3" s="6"/>
      <c r="F3" s="6"/>
      <c r="G3" s="6"/>
      <c r="H3" s="6"/>
      <c r="I3" s="6"/>
      <c r="J3" s="6"/>
      <c r="K3" s="6">
        <v>5</v>
      </c>
      <c r="L3" s="6"/>
      <c r="M3" s="6"/>
      <c r="N3" s="6"/>
      <c r="O3" s="6"/>
      <c r="P3" s="6"/>
      <c r="Q3" s="6">
        <v>103.28</v>
      </c>
      <c r="R3" s="14">
        <f aca="true" t="shared" si="0" ref="R3:R22">IF(OR(D3="u",E3="u",F3="u",G3="u",H3="u",I3="u",J3="u",K3="u",L3="u",M3="u",N3="u",O3="u",P3="u",Q3="u"),"U",IF(Q3="","",SUM(D3:Q3)))</f>
        <v>108.28</v>
      </c>
      <c r="S3" s="14">
        <f aca="true" t="shared" si="1" ref="S3:S22">IF(R3="","",IF(R3="U","U",RANK(R3,$R$3:$R$22,1)))</f>
        <v>3</v>
      </c>
      <c r="T3" s="14">
        <f aca="true" t="shared" si="2" ref="T3:T22">IF(Q26="","",Q26)</f>
        <v>101.44</v>
      </c>
      <c r="U3" s="14">
        <f aca="true" t="shared" si="3" ref="U3:U22">IF(R26="","",R26)</f>
        <v>111.44</v>
      </c>
      <c r="V3" s="14">
        <f aca="true" t="shared" si="4" ref="V3:V22">IF(S26="","",S26)</f>
        <v>4</v>
      </c>
      <c r="W3" s="14">
        <f aca="true" t="shared" si="5" ref="W3:W22">IF(T3="","",SUM(R3,U3))</f>
        <v>219.72</v>
      </c>
      <c r="X3" s="16">
        <f aca="true" t="shared" si="6" ref="X3:X22">IF(W3="","",IF(W3="U","U",RANK(W3,$W$3:$W$22,1)))</f>
        <v>4</v>
      </c>
    </row>
    <row r="4" spans="1:24" ht="12.75">
      <c r="A4" s="7">
        <v>50</v>
      </c>
      <c r="B4" s="19" t="s">
        <v>72</v>
      </c>
      <c r="C4" s="14" t="str">
        <f>IF(A4="","",VLOOKUP(A4,Deelnemers!$A$2:$C$211,3))</f>
        <v>?/?/</v>
      </c>
      <c r="D4" s="8"/>
      <c r="E4" s="8">
        <v>5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>
        <v>97.49</v>
      </c>
      <c r="R4" s="14">
        <f t="shared" si="0"/>
        <v>102.49</v>
      </c>
      <c r="S4" s="14">
        <f t="shared" si="1"/>
        <v>1</v>
      </c>
      <c r="T4" s="14">
        <f t="shared" si="2"/>
        <v>94.08</v>
      </c>
      <c r="U4" s="14">
        <f t="shared" si="3"/>
        <v>99.08</v>
      </c>
      <c r="V4" s="14">
        <f t="shared" si="4"/>
        <v>1</v>
      </c>
      <c r="W4" s="14">
        <f t="shared" si="5"/>
        <v>201.57</v>
      </c>
      <c r="X4" s="16">
        <f t="shared" si="6"/>
        <v>1</v>
      </c>
    </row>
    <row r="5" spans="1:24" ht="12.75">
      <c r="A5" s="7">
        <v>51</v>
      </c>
      <c r="B5" s="19" t="s">
        <v>87</v>
      </c>
      <c r="C5" s="14" t="str">
        <f>IF(A5="","",VLOOKUP(A5,Deelnemers!$A$2:$C$211,3))</f>
        <v>?/?/</v>
      </c>
      <c r="D5" s="8"/>
      <c r="E5" s="8"/>
      <c r="F5" s="8"/>
      <c r="G5" s="8"/>
      <c r="H5" s="8"/>
      <c r="I5" s="8"/>
      <c r="J5" s="8"/>
      <c r="K5" s="8">
        <v>5</v>
      </c>
      <c r="L5" s="8"/>
      <c r="M5" s="8"/>
      <c r="N5" s="8"/>
      <c r="O5" s="8">
        <v>5</v>
      </c>
      <c r="P5" s="8"/>
      <c r="Q5" s="8">
        <v>102.1</v>
      </c>
      <c r="R5" s="14">
        <f t="shared" si="0"/>
        <v>112.1</v>
      </c>
      <c r="S5" s="14">
        <f t="shared" si="1"/>
        <v>4</v>
      </c>
      <c r="T5" s="14">
        <f t="shared" si="2"/>
        <v>96.49</v>
      </c>
      <c r="U5" s="14">
        <f t="shared" si="3"/>
        <v>101.49</v>
      </c>
      <c r="V5" s="14">
        <f t="shared" si="4"/>
        <v>2</v>
      </c>
      <c r="W5" s="14">
        <f t="shared" si="5"/>
        <v>213.58999999999997</v>
      </c>
      <c r="X5" s="16">
        <f t="shared" si="6"/>
        <v>3</v>
      </c>
    </row>
    <row r="6" spans="1:24" ht="12.75">
      <c r="A6" s="7">
        <v>53</v>
      </c>
      <c r="B6" s="19" t="s">
        <v>110</v>
      </c>
      <c r="C6" s="14" t="str">
        <f>IF(A6="","",VLOOKUP(A6,Deelnemers!$A$2:$C$211,3))</f>
        <v>?/?/</v>
      </c>
      <c r="D6" s="8"/>
      <c r="E6" s="8">
        <v>5</v>
      </c>
      <c r="F6" s="8"/>
      <c r="G6" s="8"/>
      <c r="H6" s="8"/>
      <c r="I6" s="8"/>
      <c r="J6" s="8"/>
      <c r="K6" s="8"/>
      <c r="L6" s="8"/>
      <c r="M6" s="8"/>
      <c r="N6" s="8"/>
      <c r="O6" s="8">
        <v>5</v>
      </c>
      <c r="P6" s="8"/>
      <c r="Q6" s="8">
        <v>104.94</v>
      </c>
      <c r="R6" s="14">
        <f t="shared" si="0"/>
        <v>114.94</v>
      </c>
      <c r="S6" s="14">
        <f t="shared" si="1"/>
        <v>5</v>
      </c>
      <c r="T6" s="14">
        <f t="shared" si="2"/>
        <v>102.17</v>
      </c>
      <c r="U6" s="14">
        <f t="shared" si="3"/>
        <v>112.17</v>
      </c>
      <c r="V6" s="14">
        <f t="shared" si="4"/>
        <v>5</v>
      </c>
      <c r="W6" s="14">
        <f t="shared" si="5"/>
        <v>227.11</v>
      </c>
      <c r="X6" s="16">
        <f t="shared" si="6"/>
        <v>5</v>
      </c>
    </row>
    <row r="7" spans="1:24" ht="12.75">
      <c r="A7" s="7">
        <v>47</v>
      </c>
      <c r="B7" s="19" t="s">
        <v>86</v>
      </c>
      <c r="C7" s="14" t="str">
        <f>IF(A7="","",VLOOKUP(A7,Deelnemers!$A$2:$C$211,3))</f>
        <v>?/?/</v>
      </c>
      <c r="D7" s="8"/>
      <c r="E7" s="8"/>
      <c r="F7" s="8"/>
      <c r="G7" s="8"/>
      <c r="H7" s="8">
        <v>5</v>
      </c>
      <c r="I7" s="8"/>
      <c r="J7" s="8"/>
      <c r="K7" s="8">
        <v>5</v>
      </c>
      <c r="L7" s="8"/>
      <c r="M7" s="8"/>
      <c r="N7" s="8"/>
      <c r="O7" s="8"/>
      <c r="P7" s="8"/>
      <c r="Q7" s="8">
        <v>96.91</v>
      </c>
      <c r="R7" s="14">
        <f t="shared" si="0"/>
        <v>106.91</v>
      </c>
      <c r="S7" s="14">
        <f t="shared" si="1"/>
        <v>2</v>
      </c>
      <c r="T7" s="14">
        <f t="shared" si="2"/>
        <v>94.43</v>
      </c>
      <c r="U7" s="14">
        <f t="shared" si="3"/>
        <v>104.43</v>
      </c>
      <c r="V7" s="14">
        <f t="shared" si="4"/>
        <v>3</v>
      </c>
      <c r="W7" s="14">
        <f t="shared" si="5"/>
        <v>211.34</v>
      </c>
      <c r="X7" s="16">
        <f t="shared" si="6"/>
        <v>2</v>
      </c>
    </row>
    <row r="8" spans="1:24" ht="12">
      <c r="A8" s="7"/>
      <c r="B8" s="14">
        <f>IF(A8="","",VLOOKUP(A8,Deelnemers!$A$2:$C$211,2))</f>
      </c>
      <c r="C8" s="14">
        <f>IF(A8="","",VLOOKUP(A8,Deelnemers!$A$2:$C$211,3))</f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4">
        <f t="shared" si="0"/>
      </c>
      <c r="S8" s="14">
        <f t="shared" si="1"/>
      </c>
      <c r="T8" s="14">
        <f t="shared" si="2"/>
      </c>
      <c r="U8" s="14">
        <f t="shared" si="3"/>
      </c>
      <c r="V8" s="14">
        <f t="shared" si="4"/>
      </c>
      <c r="W8" s="14">
        <f t="shared" si="5"/>
      </c>
      <c r="X8" s="16">
        <f t="shared" si="6"/>
      </c>
    </row>
    <row r="9" spans="1:24" ht="12">
      <c r="A9" s="7"/>
      <c r="B9" s="14">
        <f>IF(A9="","",VLOOKUP(A9,Deelnemers!$A$2:$C$211,2))</f>
      </c>
      <c r="C9" s="14">
        <f>IF(A9="","",VLOOKUP(A9,Deelnemers!$A$2:$C$211,3))</f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4">
        <f t="shared" si="0"/>
      </c>
      <c r="S9" s="14">
        <f t="shared" si="1"/>
      </c>
      <c r="T9" s="14">
        <f t="shared" si="2"/>
      </c>
      <c r="U9" s="14">
        <f t="shared" si="3"/>
      </c>
      <c r="V9" s="14">
        <f t="shared" si="4"/>
      </c>
      <c r="W9" s="14">
        <f t="shared" si="5"/>
      </c>
      <c r="X9" s="16">
        <f t="shared" si="6"/>
      </c>
    </row>
    <row r="10" spans="1:24" ht="12">
      <c r="A10" s="7"/>
      <c r="B10" s="14">
        <f>IF(A10="","",VLOOKUP(A10,Deelnemers!$A$2:$C$211,2))</f>
      </c>
      <c r="C10" s="14">
        <f>IF(A10="","",VLOOKUP(A10,Deelnemers!$A$2:$C$211,3))</f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4">
        <f t="shared" si="0"/>
      </c>
      <c r="S10" s="14">
        <f t="shared" si="1"/>
      </c>
      <c r="T10" s="14">
        <f t="shared" si="2"/>
      </c>
      <c r="U10" s="14">
        <f t="shared" si="3"/>
      </c>
      <c r="V10" s="14">
        <f t="shared" si="4"/>
      </c>
      <c r="W10" s="14">
        <f t="shared" si="5"/>
      </c>
      <c r="X10" s="16">
        <f t="shared" si="6"/>
      </c>
    </row>
    <row r="11" spans="1:24" ht="12">
      <c r="A11" s="7"/>
      <c r="B11" s="14">
        <f>IF(A11="","",VLOOKUP(A11,Deelnemers!$A$2:$C$211,2))</f>
      </c>
      <c r="C11" s="14">
        <f>IF(A11="","",VLOOKUP(A11,Deelnemers!$A$2:$C$211,3))</f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4">
        <f t="shared" si="0"/>
      </c>
      <c r="S11" s="14">
        <f t="shared" si="1"/>
      </c>
      <c r="T11" s="14">
        <f t="shared" si="2"/>
      </c>
      <c r="U11" s="14">
        <f t="shared" si="3"/>
      </c>
      <c r="V11" s="14">
        <f t="shared" si="4"/>
      </c>
      <c r="W11" s="14">
        <f t="shared" si="5"/>
      </c>
      <c r="X11" s="16">
        <f t="shared" si="6"/>
      </c>
    </row>
    <row r="12" spans="1:24" ht="12">
      <c r="A12" s="7"/>
      <c r="B12" s="14">
        <f>IF(A12="","",VLOOKUP(A12,Deelnemers!$A$2:$C$211,2))</f>
      </c>
      <c r="C12" s="14">
        <f>IF(A12="","",VLOOKUP(A12,Deelnemers!$A$2:$C$211,3))</f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4">
        <f t="shared" si="0"/>
      </c>
      <c r="S12" s="14">
        <f t="shared" si="1"/>
      </c>
      <c r="T12" s="14">
        <f t="shared" si="2"/>
      </c>
      <c r="U12" s="14">
        <f t="shared" si="3"/>
      </c>
      <c r="V12" s="14">
        <f t="shared" si="4"/>
      </c>
      <c r="W12" s="14">
        <f t="shared" si="5"/>
      </c>
      <c r="X12" s="16">
        <f t="shared" si="6"/>
      </c>
    </row>
    <row r="13" spans="1:24" ht="12">
      <c r="A13" s="7"/>
      <c r="B13" s="14">
        <f>IF(A13="","",VLOOKUP(A13,Deelnemers!$A$2:$C$211,2))</f>
      </c>
      <c r="C13" s="14">
        <f>IF(A13="","",VLOOKUP(A13,Deelnemers!$A$2:$C$211,3))</f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4">
        <f t="shared" si="0"/>
      </c>
      <c r="S13" s="14">
        <f t="shared" si="1"/>
      </c>
      <c r="T13" s="14">
        <f t="shared" si="2"/>
      </c>
      <c r="U13" s="14">
        <f t="shared" si="3"/>
      </c>
      <c r="V13" s="14">
        <f t="shared" si="4"/>
      </c>
      <c r="W13" s="14">
        <f t="shared" si="5"/>
      </c>
      <c r="X13" s="16">
        <f t="shared" si="6"/>
      </c>
    </row>
    <row r="14" spans="1:24" ht="12">
      <c r="A14" s="7"/>
      <c r="B14" s="14">
        <f>IF(A14="","",VLOOKUP(A14,Deelnemers!$A$2:$C$211,2))</f>
      </c>
      <c r="C14" s="14">
        <f>IF(A14="","",VLOOKUP(A14,Deelnemers!$A$2:$C$211,3))</f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4">
        <f t="shared" si="0"/>
      </c>
      <c r="S14" s="14">
        <f t="shared" si="1"/>
      </c>
      <c r="T14" s="14">
        <f t="shared" si="2"/>
      </c>
      <c r="U14" s="14">
        <f t="shared" si="3"/>
      </c>
      <c r="V14" s="14">
        <f t="shared" si="4"/>
      </c>
      <c r="W14" s="14">
        <f t="shared" si="5"/>
      </c>
      <c r="X14" s="16">
        <f t="shared" si="6"/>
      </c>
    </row>
    <row r="15" spans="1:24" ht="12">
      <c r="A15" s="7"/>
      <c r="B15" s="14">
        <f>IF(A15="","",VLOOKUP(A15,Deelnemers!$A$2:$C$211,2))</f>
      </c>
      <c r="C15" s="14">
        <f>IF(A15="","",VLOOKUP(A15,Deelnemers!$A$2:$C$211,3))</f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4">
        <f t="shared" si="0"/>
      </c>
      <c r="S15" s="14">
        <f t="shared" si="1"/>
      </c>
      <c r="T15" s="14">
        <f t="shared" si="2"/>
      </c>
      <c r="U15" s="14">
        <f t="shared" si="3"/>
      </c>
      <c r="V15" s="14">
        <f t="shared" si="4"/>
      </c>
      <c r="W15" s="14">
        <f t="shared" si="5"/>
      </c>
      <c r="X15" s="16">
        <f t="shared" si="6"/>
      </c>
    </row>
    <row r="16" spans="1:24" ht="12">
      <c r="A16" s="7"/>
      <c r="B16" s="14">
        <f>IF(A16="","",VLOOKUP(A16,Deelnemers!$A$2:$C$211,2))</f>
      </c>
      <c r="C16" s="14">
        <f>IF(A16="","",VLOOKUP(A16,Deelnemers!$A$2:$C$211,3))</f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4">
        <f t="shared" si="0"/>
      </c>
      <c r="S16" s="14">
        <f t="shared" si="1"/>
      </c>
      <c r="T16" s="14">
        <f t="shared" si="2"/>
      </c>
      <c r="U16" s="14">
        <f t="shared" si="3"/>
      </c>
      <c r="V16" s="14">
        <f t="shared" si="4"/>
      </c>
      <c r="W16" s="14">
        <f t="shared" si="5"/>
      </c>
      <c r="X16" s="16">
        <f t="shared" si="6"/>
      </c>
    </row>
    <row r="17" spans="1:24" ht="12">
      <c r="A17" s="7"/>
      <c r="B17" s="14">
        <f>IF(A17="","",VLOOKUP(A17,Deelnemers!$A$2:$C$211,2))</f>
      </c>
      <c r="C17" s="14">
        <f>IF(A17="","",VLOOKUP(A17,Deelnemers!$A$2:$C$211,3))</f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4">
        <f t="shared" si="0"/>
      </c>
      <c r="S17" s="14">
        <f t="shared" si="1"/>
      </c>
      <c r="T17" s="14">
        <f t="shared" si="2"/>
      </c>
      <c r="U17" s="14">
        <f t="shared" si="3"/>
      </c>
      <c r="V17" s="14">
        <f t="shared" si="4"/>
      </c>
      <c r="W17" s="14">
        <f t="shared" si="5"/>
      </c>
      <c r="X17" s="16">
        <f t="shared" si="6"/>
      </c>
    </row>
    <row r="18" spans="1:24" ht="12">
      <c r="A18" s="7"/>
      <c r="B18" s="14">
        <f>IF(A18="","",VLOOKUP(A18,Deelnemers!$A$2:$C$211,2))</f>
      </c>
      <c r="C18" s="14">
        <f>IF(A18="","",VLOOKUP(A18,Deelnemers!$A$2:$C$211,3))</f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4">
        <f t="shared" si="0"/>
      </c>
      <c r="S18" s="14">
        <f t="shared" si="1"/>
      </c>
      <c r="T18" s="14">
        <f t="shared" si="2"/>
      </c>
      <c r="U18" s="14">
        <f t="shared" si="3"/>
      </c>
      <c r="V18" s="14">
        <f t="shared" si="4"/>
      </c>
      <c r="W18" s="14">
        <f t="shared" si="5"/>
      </c>
      <c r="X18" s="16">
        <f t="shared" si="6"/>
      </c>
    </row>
    <row r="19" spans="1:24" ht="12">
      <c r="A19" s="7"/>
      <c r="B19" s="14">
        <f>IF(A19="","",VLOOKUP(A19,Deelnemers!$A$2:$C$211,2))</f>
      </c>
      <c r="C19" s="14">
        <f>IF(A19="","",VLOOKUP(A19,Deelnemers!$A$2:$C$211,3))</f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4">
        <f t="shared" si="0"/>
      </c>
      <c r="S19" s="14">
        <f t="shared" si="1"/>
      </c>
      <c r="T19" s="14">
        <f t="shared" si="2"/>
      </c>
      <c r="U19" s="14">
        <f t="shared" si="3"/>
      </c>
      <c r="V19" s="14">
        <f t="shared" si="4"/>
      </c>
      <c r="W19" s="14">
        <f t="shared" si="5"/>
      </c>
      <c r="X19" s="16">
        <f t="shared" si="6"/>
      </c>
    </row>
    <row r="20" spans="1:24" ht="12">
      <c r="A20" s="7"/>
      <c r="B20" s="14">
        <f>IF(A20="","",VLOOKUP(A20,Deelnemers!$A$2:$C$211,2))</f>
      </c>
      <c r="C20" s="14">
        <f>IF(A20="","",VLOOKUP(A20,Deelnemers!$A$2:$C$211,3))</f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4">
        <f t="shared" si="0"/>
      </c>
      <c r="S20" s="14">
        <f t="shared" si="1"/>
      </c>
      <c r="T20" s="14">
        <f t="shared" si="2"/>
      </c>
      <c r="U20" s="14">
        <f t="shared" si="3"/>
      </c>
      <c r="V20" s="14">
        <f t="shared" si="4"/>
      </c>
      <c r="W20" s="14">
        <f t="shared" si="5"/>
      </c>
      <c r="X20" s="16">
        <f t="shared" si="6"/>
      </c>
    </row>
    <row r="21" spans="1:24" ht="12">
      <c r="A21" s="7"/>
      <c r="B21" s="14">
        <f>IF(A21="","",VLOOKUP(A21,Deelnemers!$A$2:$C$211,2))</f>
      </c>
      <c r="C21" s="14">
        <f>IF(A21="","",VLOOKUP(A21,Deelnemers!$A$2:$C$211,3))</f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4">
        <f t="shared" si="0"/>
      </c>
      <c r="S21" s="14">
        <f t="shared" si="1"/>
      </c>
      <c r="T21" s="14">
        <f t="shared" si="2"/>
      </c>
      <c r="U21" s="14">
        <f t="shared" si="3"/>
      </c>
      <c r="V21" s="14">
        <f t="shared" si="4"/>
      </c>
      <c r="W21" s="14">
        <f t="shared" si="5"/>
      </c>
      <c r="X21" s="16">
        <f t="shared" si="6"/>
      </c>
    </row>
    <row r="22" spans="1:24" ht="12.75" thickBot="1">
      <c r="A22" s="9"/>
      <c r="B22" s="15">
        <f>IF(A22="","",VLOOKUP(A22,Deelnemers!$A$2:$C$211,2))</f>
      </c>
      <c r="C22" s="15">
        <f>IF(A22="","",VLOOKUP(A22,Deelnemers!$A$2:$C$211,3))</f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5">
        <f t="shared" si="0"/>
      </c>
      <c r="S22" s="15">
        <f t="shared" si="1"/>
      </c>
      <c r="T22" s="15">
        <f t="shared" si="2"/>
      </c>
      <c r="U22" s="15">
        <f t="shared" si="3"/>
      </c>
      <c r="V22" s="15">
        <f t="shared" si="4"/>
      </c>
      <c r="W22" s="15">
        <f t="shared" si="5"/>
      </c>
      <c r="X22" s="17">
        <f t="shared" si="6"/>
      </c>
    </row>
    <row r="23" ht="12.75" thickBot="1"/>
    <row r="24" spans="1:19" ht="12">
      <c r="A24" s="1" t="str">
        <f>A1</f>
        <v>2 span paard</v>
      </c>
      <c r="B24" s="3"/>
      <c r="C24" s="18"/>
      <c r="D24" s="3" t="s">
        <v>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2"/>
    </row>
    <row r="25" spans="1:19" ht="12">
      <c r="A25" s="11" t="s">
        <v>0</v>
      </c>
      <c r="B25" s="4" t="s">
        <v>12</v>
      </c>
      <c r="C25" s="4" t="s">
        <v>101</v>
      </c>
      <c r="D25" s="4">
        <v>1</v>
      </c>
      <c r="E25" s="4">
        <v>2</v>
      </c>
      <c r="F25" s="4">
        <v>3</v>
      </c>
      <c r="G25" s="4">
        <v>4</v>
      </c>
      <c r="H25" s="4" t="s">
        <v>103</v>
      </c>
      <c r="I25" s="4">
        <v>6</v>
      </c>
      <c r="J25" s="4" t="s">
        <v>104</v>
      </c>
      <c r="K25" s="4">
        <v>8</v>
      </c>
      <c r="L25" s="4">
        <v>9</v>
      </c>
      <c r="M25" s="4">
        <v>10</v>
      </c>
      <c r="N25" s="4">
        <v>11</v>
      </c>
      <c r="O25" s="4">
        <v>12</v>
      </c>
      <c r="P25" s="4"/>
      <c r="Q25" s="4" t="s">
        <v>2</v>
      </c>
      <c r="R25" s="4" t="s">
        <v>3</v>
      </c>
      <c r="S25" s="12" t="s">
        <v>4</v>
      </c>
    </row>
    <row r="26" spans="1:19" ht="12">
      <c r="A26" s="14">
        <f aca="true" t="shared" si="7" ref="A26:C45">IF(A3="","",A3)</f>
        <v>49</v>
      </c>
      <c r="B26" s="14" t="str">
        <f t="shared" si="7"/>
        <v>Antoni ter Harmsel</v>
      </c>
      <c r="C26" s="14" t="str">
        <f t="shared" si="7"/>
        <v>?/?/</v>
      </c>
      <c r="D26" s="6"/>
      <c r="E26" s="6"/>
      <c r="F26" s="6"/>
      <c r="G26" s="6"/>
      <c r="H26" s="6"/>
      <c r="I26" s="6"/>
      <c r="J26" s="6">
        <v>10</v>
      </c>
      <c r="K26" s="6"/>
      <c r="L26" s="6"/>
      <c r="M26" s="6"/>
      <c r="N26" s="6"/>
      <c r="O26" s="6"/>
      <c r="P26" s="6"/>
      <c r="Q26" s="6">
        <v>101.44</v>
      </c>
      <c r="R26" s="14">
        <f aca="true" t="shared" si="8" ref="R26:R45">IF(OR(D26="u",E26="u",F26="u",G26="u",H26="u",I26="u",J26="u",K26="u",L26="u",M26="u",N26="u",O26="u",P26="u",Q26="u"),"U",IF(Q26="","",SUM(D26:Q26)))</f>
        <v>111.44</v>
      </c>
      <c r="S26" s="16">
        <f aca="true" t="shared" si="9" ref="S26:S45">IF(R26="","",IF(R26="U","U",RANK(R26,$R$26:$R$45,1)))</f>
        <v>4</v>
      </c>
    </row>
    <row r="27" spans="1:19" ht="12">
      <c r="A27" s="14">
        <f t="shared" si="7"/>
        <v>50</v>
      </c>
      <c r="B27" s="14" t="str">
        <f t="shared" si="7"/>
        <v>Raymon Letteboer</v>
      </c>
      <c r="C27" s="14" t="str">
        <f t="shared" si="7"/>
        <v>?/?/</v>
      </c>
      <c r="D27" s="8"/>
      <c r="E27" s="8"/>
      <c r="F27" s="8"/>
      <c r="G27" s="8"/>
      <c r="H27" s="8"/>
      <c r="I27" s="8"/>
      <c r="J27" s="8"/>
      <c r="K27" s="8">
        <v>5</v>
      </c>
      <c r="L27" s="8"/>
      <c r="M27" s="8"/>
      <c r="N27" s="8"/>
      <c r="O27" s="8"/>
      <c r="P27" s="8"/>
      <c r="Q27" s="8">
        <v>94.08</v>
      </c>
      <c r="R27" s="14">
        <f t="shared" si="8"/>
        <v>99.08</v>
      </c>
      <c r="S27" s="16">
        <f t="shared" si="9"/>
        <v>1</v>
      </c>
    </row>
    <row r="28" spans="1:19" ht="12">
      <c r="A28" s="14">
        <f t="shared" si="7"/>
        <v>51</v>
      </c>
      <c r="B28" s="14" t="str">
        <f t="shared" si="7"/>
        <v>Pascal Donders</v>
      </c>
      <c r="C28" s="14" t="str">
        <f t="shared" si="7"/>
        <v>?/?/</v>
      </c>
      <c r="D28" s="8"/>
      <c r="E28" s="8"/>
      <c r="F28" s="8"/>
      <c r="G28" s="8"/>
      <c r="H28" s="8">
        <v>5</v>
      </c>
      <c r="I28" s="8"/>
      <c r="J28" s="8"/>
      <c r="K28" s="8"/>
      <c r="L28" s="8"/>
      <c r="M28" s="8"/>
      <c r="N28" s="8"/>
      <c r="O28" s="8"/>
      <c r="P28" s="8"/>
      <c r="Q28" s="8">
        <v>96.49</v>
      </c>
      <c r="R28" s="14">
        <f t="shared" si="8"/>
        <v>101.49</v>
      </c>
      <c r="S28" s="16">
        <f t="shared" si="9"/>
        <v>2</v>
      </c>
    </row>
    <row r="29" spans="1:19" ht="12">
      <c r="A29" s="14">
        <f t="shared" si="7"/>
        <v>53</v>
      </c>
      <c r="B29" s="14" t="str">
        <f t="shared" si="7"/>
        <v>Henk Gerrits</v>
      </c>
      <c r="C29" s="14" t="str">
        <f t="shared" si="7"/>
        <v>?/?/</v>
      </c>
      <c r="D29" s="8"/>
      <c r="E29" s="8"/>
      <c r="F29" s="8">
        <v>5</v>
      </c>
      <c r="G29" s="8"/>
      <c r="H29" s="8"/>
      <c r="I29" s="8"/>
      <c r="J29" s="8">
        <v>5</v>
      </c>
      <c r="K29" s="8"/>
      <c r="L29" s="8"/>
      <c r="M29" s="8"/>
      <c r="N29" s="8"/>
      <c r="O29" s="8"/>
      <c r="P29" s="8"/>
      <c r="Q29" s="8">
        <v>102.17</v>
      </c>
      <c r="R29" s="14">
        <f t="shared" si="8"/>
        <v>112.17</v>
      </c>
      <c r="S29" s="16">
        <f t="shared" si="9"/>
        <v>5</v>
      </c>
    </row>
    <row r="30" spans="1:19" ht="12">
      <c r="A30" s="14">
        <f t="shared" si="7"/>
        <v>47</v>
      </c>
      <c r="B30" s="14" t="str">
        <f t="shared" si="7"/>
        <v>Patrik Harink</v>
      </c>
      <c r="C30" s="14" t="str">
        <f t="shared" si="7"/>
        <v>?/?/</v>
      </c>
      <c r="D30" s="8"/>
      <c r="E30" s="8"/>
      <c r="F30" s="8"/>
      <c r="G30" s="8"/>
      <c r="H30" s="8"/>
      <c r="I30" s="8"/>
      <c r="J30" s="8"/>
      <c r="K30" s="8">
        <v>5</v>
      </c>
      <c r="L30" s="8"/>
      <c r="M30" s="8">
        <v>5</v>
      </c>
      <c r="N30" s="8"/>
      <c r="O30" s="8"/>
      <c r="P30" s="8"/>
      <c r="Q30" s="8">
        <v>94.43</v>
      </c>
      <c r="R30" s="14">
        <f t="shared" si="8"/>
        <v>104.43</v>
      </c>
      <c r="S30" s="16">
        <f t="shared" si="9"/>
        <v>3</v>
      </c>
    </row>
    <row r="31" spans="1:19" ht="12">
      <c r="A31" s="14">
        <f t="shared" si="7"/>
      </c>
      <c r="B31" s="14">
        <f t="shared" si="7"/>
      </c>
      <c r="C31" s="14">
        <f t="shared" si="7"/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4">
        <f t="shared" si="8"/>
      </c>
      <c r="S31" s="16">
        <f t="shared" si="9"/>
      </c>
    </row>
    <row r="32" spans="1:19" ht="12">
      <c r="A32" s="14">
        <f t="shared" si="7"/>
      </c>
      <c r="B32" s="14">
        <f t="shared" si="7"/>
      </c>
      <c r="C32" s="14">
        <f t="shared" si="7"/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4">
        <f t="shared" si="8"/>
      </c>
      <c r="S32" s="16">
        <f t="shared" si="9"/>
      </c>
    </row>
    <row r="33" spans="1:19" ht="12">
      <c r="A33" s="14">
        <f t="shared" si="7"/>
      </c>
      <c r="B33" s="14">
        <f t="shared" si="7"/>
      </c>
      <c r="C33" s="14">
        <f t="shared" si="7"/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4">
        <f t="shared" si="8"/>
      </c>
      <c r="S33" s="16">
        <f t="shared" si="9"/>
      </c>
    </row>
    <row r="34" spans="1:19" ht="12">
      <c r="A34" s="14">
        <f t="shared" si="7"/>
      </c>
      <c r="B34" s="14">
        <f t="shared" si="7"/>
      </c>
      <c r="C34" s="14">
        <f t="shared" si="7"/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4">
        <f t="shared" si="8"/>
      </c>
      <c r="S34" s="16">
        <f t="shared" si="9"/>
      </c>
    </row>
    <row r="35" spans="1:19" ht="12">
      <c r="A35" s="14">
        <f t="shared" si="7"/>
      </c>
      <c r="B35" s="14">
        <f t="shared" si="7"/>
      </c>
      <c r="C35" s="14">
        <f t="shared" si="7"/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4">
        <f t="shared" si="8"/>
      </c>
      <c r="S35" s="16">
        <f t="shared" si="9"/>
      </c>
    </row>
    <row r="36" spans="1:19" ht="12">
      <c r="A36" s="14">
        <f t="shared" si="7"/>
      </c>
      <c r="B36" s="14">
        <f t="shared" si="7"/>
      </c>
      <c r="C36" s="14">
        <f t="shared" si="7"/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14">
        <f t="shared" si="8"/>
      </c>
      <c r="S36" s="16">
        <f t="shared" si="9"/>
      </c>
    </row>
    <row r="37" spans="1:19" ht="12">
      <c r="A37" s="14">
        <f t="shared" si="7"/>
      </c>
      <c r="B37" s="14">
        <f t="shared" si="7"/>
      </c>
      <c r="C37" s="14">
        <f t="shared" si="7"/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4">
        <f t="shared" si="8"/>
      </c>
      <c r="S37" s="16">
        <f t="shared" si="9"/>
      </c>
    </row>
    <row r="38" spans="1:19" ht="12">
      <c r="A38" s="14">
        <f t="shared" si="7"/>
      </c>
      <c r="B38" s="14">
        <f t="shared" si="7"/>
      </c>
      <c r="C38" s="14">
        <f t="shared" si="7"/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4">
        <f t="shared" si="8"/>
      </c>
      <c r="S38" s="16">
        <f t="shared" si="9"/>
      </c>
    </row>
    <row r="39" spans="1:19" ht="12">
      <c r="A39" s="14">
        <f t="shared" si="7"/>
      </c>
      <c r="B39" s="14">
        <f t="shared" si="7"/>
      </c>
      <c r="C39" s="14">
        <f t="shared" si="7"/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4">
        <f t="shared" si="8"/>
      </c>
      <c r="S39" s="16">
        <f t="shared" si="9"/>
      </c>
    </row>
    <row r="40" spans="1:19" ht="12">
      <c r="A40" s="14">
        <f t="shared" si="7"/>
      </c>
      <c r="B40" s="14">
        <f t="shared" si="7"/>
      </c>
      <c r="C40" s="14">
        <f t="shared" si="7"/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4">
        <f t="shared" si="8"/>
      </c>
      <c r="S40" s="16">
        <f t="shared" si="9"/>
      </c>
    </row>
    <row r="41" spans="1:19" ht="12">
      <c r="A41" s="14">
        <f t="shared" si="7"/>
      </c>
      <c r="B41" s="14">
        <f t="shared" si="7"/>
      </c>
      <c r="C41" s="14">
        <f t="shared" si="7"/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4">
        <f t="shared" si="8"/>
      </c>
      <c r="S41" s="16">
        <f t="shared" si="9"/>
      </c>
    </row>
    <row r="42" spans="1:19" ht="12">
      <c r="A42" s="14">
        <f t="shared" si="7"/>
      </c>
      <c r="B42" s="14">
        <f t="shared" si="7"/>
      </c>
      <c r="C42" s="14">
        <f t="shared" si="7"/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14">
        <f t="shared" si="8"/>
      </c>
      <c r="S42" s="16">
        <f t="shared" si="9"/>
      </c>
    </row>
    <row r="43" spans="1:19" ht="12">
      <c r="A43" s="14">
        <f t="shared" si="7"/>
      </c>
      <c r="B43" s="14">
        <f t="shared" si="7"/>
      </c>
      <c r="C43" s="14">
        <f t="shared" si="7"/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4">
        <f t="shared" si="8"/>
      </c>
      <c r="S43" s="16">
        <f t="shared" si="9"/>
      </c>
    </row>
    <row r="44" spans="1:19" ht="12">
      <c r="A44" s="14">
        <f t="shared" si="7"/>
      </c>
      <c r="B44" s="14">
        <f t="shared" si="7"/>
      </c>
      <c r="C44" s="14">
        <f t="shared" si="7"/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4">
        <f t="shared" si="8"/>
      </c>
      <c r="S44" s="16">
        <f t="shared" si="9"/>
      </c>
    </row>
    <row r="45" spans="1:19" ht="12.75" thickBot="1">
      <c r="A45" s="15">
        <f t="shared" si="7"/>
      </c>
      <c r="B45" s="15">
        <f t="shared" si="7"/>
      </c>
      <c r="C45" s="15">
        <f t="shared" si="7"/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5">
        <f t="shared" si="8"/>
      </c>
      <c r="S45" s="17">
        <f t="shared" si="9"/>
      </c>
    </row>
  </sheetData>
  <sheetProtection/>
  <mergeCells count="6">
    <mergeCell ref="D1:S1"/>
    <mergeCell ref="W1:X1"/>
    <mergeCell ref="T1:V1"/>
    <mergeCell ref="A24:B24"/>
    <mergeCell ref="D24:S24"/>
    <mergeCell ref="A1:B1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5"/>
  <sheetViews>
    <sheetView zoomScale="115" zoomScaleNormal="115" workbookViewId="0" topLeftCell="A1">
      <selection activeCell="A1" sqref="A1:B1"/>
    </sheetView>
  </sheetViews>
  <sheetFormatPr defaultColWidth="8.8515625" defaultRowHeight="12.75"/>
  <cols>
    <col min="1" max="1" width="4.140625" style="0" bestFit="1" customWidth="1"/>
    <col min="2" max="2" width="18.28125" style="0" bestFit="1" customWidth="1"/>
    <col min="3" max="3" width="18.28125" style="0" customWidth="1"/>
    <col min="4" max="7" width="2.00390625" style="0" bestFit="1" customWidth="1"/>
    <col min="8" max="8" width="3.28125" style="0" bestFit="1" customWidth="1"/>
    <col min="9" max="9" width="2.00390625" style="0" bestFit="1" customWidth="1"/>
    <col min="10" max="10" width="3.28125" style="0" bestFit="1" customWidth="1"/>
    <col min="11" max="12" width="2.00390625" style="0" bestFit="1" customWidth="1"/>
    <col min="13" max="15" width="3.00390625" style="0" bestFit="1" customWidth="1"/>
    <col min="16" max="16" width="4.00390625" style="0" bestFit="1" customWidth="1"/>
    <col min="17" max="17" width="7.140625" style="0" bestFit="1" customWidth="1"/>
    <col min="18" max="18" width="8.00390625" style="0" bestFit="1" customWidth="1"/>
    <col min="19" max="19" width="5.140625" style="0" bestFit="1" customWidth="1"/>
    <col min="20" max="20" width="7.00390625" style="0" bestFit="1" customWidth="1"/>
    <col min="21" max="21" width="7.140625" style="0" bestFit="1" customWidth="1"/>
    <col min="22" max="22" width="7.00390625" style="0" bestFit="1" customWidth="1"/>
    <col min="23" max="23" width="7.140625" style="0" bestFit="1" customWidth="1"/>
    <col min="24" max="24" width="5.00390625" style="0" bestFit="1" customWidth="1"/>
  </cols>
  <sheetData>
    <row r="1" spans="1:24" ht="12">
      <c r="A1" s="1" t="s">
        <v>10</v>
      </c>
      <c r="B1" s="3"/>
      <c r="C1" s="18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 t="s">
        <v>5</v>
      </c>
      <c r="U1" s="3"/>
      <c r="V1" s="3"/>
      <c r="W1" s="3" t="s">
        <v>7</v>
      </c>
      <c r="X1" s="2"/>
    </row>
    <row r="2" spans="1:24" ht="12">
      <c r="A2" s="11" t="s">
        <v>0</v>
      </c>
      <c r="B2" s="4" t="s">
        <v>12</v>
      </c>
      <c r="C2" s="4" t="s">
        <v>101</v>
      </c>
      <c r="D2" s="4">
        <v>1</v>
      </c>
      <c r="E2" s="4">
        <v>2</v>
      </c>
      <c r="F2" s="4">
        <v>3</v>
      </c>
      <c r="G2" s="4">
        <v>4</v>
      </c>
      <c r="H2" s="4" t="s">
        <v>103</v>
      </c>
      <c r="I2" s="4">
        <v>6</v>
      </c>
      <c r="J2" s="4" t="s">
        <v>104</v>
      </c>
      <c r="K2" s="4">
        <v>8</v>
      </c>
      <c r="L2" s="4">
        <v>9</v>
      </c>
      <c r="M2" s="4">
        <v>10</v>
      </c>
      <c r="N2" s="4">
        <v>11</v>
      </c>
      <c r="O2" s="4">
        <v>12</v>
      </c>
      <c r="P2" s="4"/>
      <c r="Q2" s="4" t="s">
        <v>2</v>
      </c>
      <c r="R2" s="4" t="s">
        <v>3</v>
      </c>
      <c r="S2" s="4" t="s">
        <v>4</v>
      </c>
      <c r="T2" s="4" t="s">
        <v>2</v>
      </c>
      <c r="U2" s="4" t="s">
        <v>3</v>
      </c>
      <c r="V2" s="4" t="s">
        <v>4</v>
      </c>
      <c r="W2" s="4" t="s">
        <v>3</v>
      </c>
      <c r="X2" s="12" t="s">
        <v>4</v>
      </c>
    </row>
    <row r="3" spans="1:24" ht="12.75">
      <c r="A3" s="5">
        <v>44</v>
      </c>
      <c r="B3" s="19" t="s">
        <v>90</v>
      </c>
      <c r="C3" s="13" t="str">
        <f>IF(A3="","",VLOOKUP(A3,Deelnemers!$A$2:$C$211,3))</f>
        <v>?/?/?/?</v>
      </c>
      <c r="D3" s="6"/>
      <c r="E3" s="6">
        <v>5</v>
      </c>
      <c r="F3" s="6"/>
      <c r="G3" s="6"/>
      <c r="H3" s="6"/>
      <c r="I3" s="6">
        <v>5</v>
      </c>
      <c r="J3" s="6">
        <v>5</v>
      </c>
      <c r="K3" s="6"/>
      <c r="L3" s="6"/>
      <c r="M3" s="6"/>
      <c r="N3" s="6"/>
      <c r="O3" s="6">
        <v>5</v>
      </c>
      <c r="P3" s="6"/>
      <c r="Q3" s="6">
        <v>120.29</v>
      </c>
      <c r="R3" s="14">
        <f aca="true" t="shared" si="0" ref="R3:R22">IF(OR(D3="u",E3="u",F3="u",G3="u",H3="u",I3="u",J3="u",K3="u",L3="u",M3="u",N3="u",O3="u",P3="u",Q3="u"),"U",IF(Q3="","",SUM(D3:Q3)))</f>
        <v>140.29000000000002</v>
      </c>
      <c r="S3" s="14">
        <f aca="true" t="shared" si="1" ref="S3:S22">IF(R3="","",IF(R3="U","U",RANK(R3,$R$3:$R$22,1)))</f>
        <v>3</v>
      </c>
      <c r="T3" s="14">
        <f aca="true" t="shared" si="2" ref="T3:T22">IF(Q26="","",Q26)</f>
        <v>115.72</v>
      </c>
      <c r="U3" s="14">
        <f aca="true" t="shared" si="3" ref="U3:U22">IF(R26="","",R26)</f>
        <v>120.72</v>
      </c>
      <c r="V3" s="14">
        <f aca="true" t="shared" si="4" ref="V3:V22">IF(S26="","",S26)</f>
        <v>2</v>
      </c>
      <c r="W3" s="14">
        <f aca="true" t="shared" si="5" ref="W3:W22">IF(T3="","",SUM(R3,U3))</f>
        <v>261.01</v>
      </c>
      <c r="X3" s="16">
        <f aca="true" t="shared" si="6" ref="X3:X22">IF(W3="","",IF(W3="U","U",RANK(W3,$W$3:$W$22,1)))</f>
        <v>3</v>
      </c>
    </row>
    <row r="4" spans="1:24" ht="12.75">
      <c r="A4" s="7">
        <v>45</v>
      </c>
      <c r="B4" s="19" t="s">
        <v>92</v>
      </c>
      <c r="C4" s="14" t="str">
        <f>IF(A4="","",VLOOKUP(A4,Deelnemers!$A$2:$C$211,3))</f>
        <v>?/?/?/?/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>
        <v>114.55</v>
      </c>
      <c r="R4" s="14">
        <f t="shared" si="0"/>
        <v>114.55</v>
      </c>
      <c r="S4" s="14">
        <f t="shared" si="1"/>
        <v>1</v>
      </c>
      <c r="T4" s="14">
        <f t="shared" si="2"/>
        <v>116.77</v>
      </c>
      <c r="U4" s="14">
        <f t="shared" si="3"/>
        <v>116.77</v>
      </c>
      <c r="V4" s="14">
        <f t="shared" si="4"/>
        <v>1</v>
      </c>
      <c r="W4" s="14">
        <f t="shared" si="5"/>
        <v>231.32</v>
      </c>
      <c r="X4" s="16">
        <f t="shared" si="6"/>
        <v>1</v>
      </c>
    </row>
    <row r="5" spans="1:24" ht="12.75">
      <c r="A5" s="7">
        <v>46</v>
      </c>
      <c r="B5" s="19" t="s">
        <v>89</v>
      </c>
      <c r="C5" s="14" t="str">
        <f>IF(A5="","",VLOOKUP(A5,Deelnemers!$A$2:$C$211,3))</f>
        <v>?/?/?/?/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>
        <v>117.94</v>
      </c>
      <c r="R5" s="14">
        <f t="shared" si="0"/>
        <v>117.94</v>
      </c>
      <c r="S5" s="14">
        <f t="shared" si="1"/>
        <v>2</v>
      </c>
      <c r="T5" s="14">
        <f t="shared" si="2"/>
        <v>131.21</v>
      </c>
      <c r="U5" s="14">
        <f t="shared" si="3"/>
        <v>131.21</v>
      </c>
      <c r="V5" s="14">
        <f t="shared" si="4"/>
        <v>3</v>
      </c>
      <c r="W5" s="14">
        <f t="shared" si="5"/>
        <v>249.15</v>
      </c>
      <c r="X5" s="16">
        <f t="shared" si="6"/>
        <v>2</v>
      </c>
    </row>
    <row r="6" spans="1:24" ht="12.75">
      <c r="A6" s="7">
        <v>48</v>
      </c>
      <c r="B6" s="19" t="s">
        <v>93</v>
      </c>
      <c r="C6" s="14" t="str">
        <f>IF(A6="","",VLOOKUP(A6,Deelnemers!$A$2:$C$211,3))</f>
        <v>?/?/?/?/</v>
      </c>
      <c r="D6" s="8"/>
      <c r="E6" s="8"/>
      <c r="F6" s="8"/>
      <c r="G6" s="8">
        <v>5</v>
      </c>
      <c r="H6" s="8">
        <v>5</v>
      </c>
      <c r="I6" s="8"/>
      <c r="J6" s="8">
        <v>5</v>
      </c>
      <c r="K6" s="8"/>
      <c r="L6" s="8"/>
      <c r="M6" s="8"/>
      <c r="N6" s="8"/>
      <c r="O6" s="8"/>
      <c r="P6" s="8"/>
      <c r="Q6" s="8">
        <v>166.19</v>
      </c>
      <c r="R6" s="14">
        <f t="shared" si="0"/>
        <v>181.19</v>
      </c>
      <c r="S6" s="14">
        <f t="shared" si="1"/>
        <v>4</v>
      </c>
      <c r="T6" s="14">
        <f t="shared" si="2"/>
        <v>138.99</v>
      </c>
      <c r="U6" s="14">
        <f t="shared" si="3"/>
        <v>148.99</v>
      </c>
      <c r="V6" s="14">
        <f t="shared" si="4"/>
        <v>4</v>
      </c>
      <c r="W6" s="14">
        <f t="shared" si="5"/>
        <v>330.18</v>
      </c>
      <c r="X6" s="16">
        <f t="shared" si="6"/>
        <v>4</v>
      </c>
    </row>
    <row r="7" spans="1:24" ht="12.75">
      <c r="A7" s="7">
        <v>54</v>
      </c>
      <c r="B7" s="19" t="s">
        <v>91</v>
      </c>
      <c r="C7" s="14" t="str">
        <f>IF(A7="","",VLOOKUP(A7,Deelnemers!$A$2:$C$211,3))</f>
        <v>?/?/?/?/</v>
      </c>
      <c r="D7" s="8"/>
      <c r="E7" s="8">
        <v>5</v>
      </c>
      <c r="F7" s="8"/>
      <c r="G7" s="8">
        <v>5</v>
      </c>
      <c r="H7" s="8"/>
      <c r="I7" s="8"/>
      <c r="J7" s="8">
        <v>35</v>
      </c>
      <c r="K7" s="8">
        <v>5</v>
      </c>
      <c r="L7" s="8"/>
      <c r="M7" s="8"/>
      <c r="N7" s="8"/>
      <c r="O7" s="8"/>
      <c r="P7" s="8"/>
      <c r="Q7" s="8">
        <v>150.9</v>
      </c>
      <c r="R7" s="14">
        <f t="shared" si="0"/>
        <v>200.9</v>
      </c>
      <c r="S7" s="14">
        <f t="shared" si="1"/>
        <v>5</v>
      </c>
      <c r="T7" s="14">
        <f t="shared" si="2"/>
        <v>137.45</v>
      </c>
      <c r="U7" s="14">
        <f t="shared" si="3"/>
        <v>167.45</v>
      </c>
      <c r="V7" s="14">
        <f t="shared" si="4"/>
        <v>5</v>
      </c>
      <c r="W7" s="14">
        <f t="shared" si="5"/>
        <v>368.35</v>
      </c>
      <c r="X7" s="16">
        <f t="shared" si="6"/>
        <v>5</v>
      </c>
    </row>
    <row r="8" spans="1:24" ht="12">
      <c r="A8" s="7"/>
      <c r="B8" s="14">
        <f>IF(A8="","",VLOOKUP(A8,Deelnemers!$A$2:$C$211,2))</f>
      </c>
      <c r="C8" s="14">
        <f>IF(A8="","",VLOOKUP(A8,Deelnemers!$A$2:$C$211,3))</f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4">
        <f t="shared" si="0"/>
      </c>
      <c r="S8" s="14">
        <f t="shared" si="1"/>
      </c>
      <c r="T8" s="14">
        <f t="shared" si="2"/>
      </c>
      <c r="U8" s="14">
        <f t="shared" si="3"/>
      </c>
      <c r="V8" s="14">
        <f t="shared" si="4"/>
      </c>
      <c r="W8" s="14">
        <f t="shared" si="5"/>
      </c>
      <c r="X8" s="16">
        <f t="shared" si="6"/>
      </c>
    </row>
    <row r="9" spans="1:24" ht="12">
      <c r="A9" s="7"/>
      <c r="B9" s="14">
        <f>IF(A9="","",VLOOKUP(A9,Deelnemers!$A$2:$C$211,2))</f>
      </c>
      <c r="C9" s="14">
        <f>IF(A9="","",VLOOKUP(A9,Deelnemers!$A$2:$C$211,3))</f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4">
        <f t="shared" si="0"/>
      </c>
      <c r="S9" s="14">
        <f t="shared" si="1"/>
      </c>
      <c r="T9" s="14">
        <f t="shared" si="2"/>
      </c>
      <c r="U9" s="14">
        <f t="shared" si="3"/>
      </c>
      <c r="V9" s="14">
        <f t="shared" si="4"/>
      </c>
      <c r="W9" s="14">
        <f t="shared" si="5"/>
      </c>
      <c r="X9" s="16">
        <f t="shared" si="6"/>
      </c>
    </row>
    <row r="10" spans="1:24" ht="12">
      <c r="A10" s="7"/>
      <c r="B10" s="14">
        <f>IF(A10="","",VLOOKUP(A10,Deelnemers!$A$2:$C$211,2))</f>
      </c>
      <c r="C10" s="14">
        <f>IF(A10="","",VLOOKUP(A10,Deelnemers!$A$2:$C$211,3))</f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4">
        <f t="shared" si="0"/>
      </c>
      <c r="S10" s="14">
        <f t="shared" si="1"/>
      </c>
      <c r="T10" s="14">
        <f t="shared" si="2"/>
      </c>
      <c r="U10" s="14">
        <f t="shared" si="3"/>
      </c>
      <c r="V10" s="14">
        <f t="shared" si="4"/>
      </c>
      <c r="W10" s="14">
        <f t="shared" si="5"/>
      </c>
      <c r="X10" s="16">
        <f t="shared" si="6"/>
      </c>
    </row>
    <row r="11" spans="1:24" ht="12">
      <c r="A11" s="7"/>
      <c r="B11" s="14">
        <f>IF(A11="","",VLOOKUP(A11,Deelnemers!$A$2:$C$211,2))</f>
      </c>
      <c r="C11" s="14">
        <f>IF(A11="","",VLOOKUP(A11,Deelnemers!$A$2:$C$211,3))</f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4">
        <f t="shared" si="0"/>
      </c>
      <c r="S11" s="14">
        <f t="shared" si="1"/>
      </c>
      <c r="T11" s="14">
        <f t="shared" si="2"/>
      </c>
      <c r="U11" s="14">
        <f t="shared" si="3"/>
      </c>
      <c r="V11" s="14">
        <f t="shared" si="4"/>
      </c>
      <c r="W11" s="14">
        <f t="shared" si="5"/>
      </c>
      <c r="X11" s="16">
        <f t="shared" si="6"/>
      </c>
    </row>
    <row r="12" spans="1:24" ht="12">
      <c r="A12" s="7"/>
      <c r="B12" s="14">
        <f>IF(A12="","",VLOOKUP(A12,Deelnemers!$A$2:$C$211,2))</f>
      </c>
      <c r="C12" s="14">
        <f>IF(A12="","",VLOOKUP(A12,Deelnemers!$A$2:$C$211,3))</f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4">
        <f t="shared" si="0"/>
      </c>
      <c r="S12" s="14">
        <f t="shared" si="1"/>
      </c>
      <c r="T12" s="14">
        <f t="shared" si="2"/>
      </c>
      <c r="U12" s="14">
        <f t="shared" si="3"/>
      </c>
      <c r="V12" s="14">
        <f t="shared" si="4"/>
      </c>
      <c r="W12" s="14">
        <f t="shared" si="5"/>
      </c>
      <c r="X12" s="16">
        <f t="shared" si="6"/>
      </c>
    </row>
    <row r="13" spans="1:24" ht="12">
      <c r="A13" s="7"/>
      <c r="B13" s="14">
        <f>IF(A13="","",VLOOKUP(A13,Deelnemers!$A$2:$C$211,2))</f>
      </c>
      <c r="C13" s="14">
        <f>IF(A13="","",VLOOKUP(A13,Deelnemers!$A$2:$C$211,3))</f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4">
        <f t="shared" si="0"/>
      </c>
      <c r="S13" s="14">
        <f t="shared" si="1"/>
      </c>
      <c r="T13" s="14">
        <f t="shared" si="2"/>
      </c>
      <c r="U13" s="14">
        <f t="shared" si="3"/>
      </c>
      <c r="V13" s="14">
        <f t="shared" si="4"/>
      </c>
      <c r="W13" s="14">
        <f t="shared" si="5"/>
      </c>
      <c r="X13" s="16">
        <f t="shared" si="6"/>
      </c>
    </row>
    <row r="14" spans="1:24" ht="12">
      <c r="A14" s="7"/>
      <c r="B14" s="14">
        <f>IF(A14="","",VLOOKUP(A14,Deelnemers!$A$2:$C$211,2))</f>
      </c>
      <c r="C14" s="14">
        <f>IF(A14="","",VLOOKUP(A14,Deelnemers!$A$2:$C$211,3))</f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4">
        <f t="shared" si="0"/>
      </c>
      <c r="S14" s="14">
        <f t="shared" si="1"/>
      </c>
      <c r="T14" s="14">
        <f t="shared" si="2"/>
      </c>
      <c r="U14" s="14">
        <f t="shared" si="3"/>
      </c>
      <c r="V14" s="14">
        <f t="shared" si="4"/>
      </c>
      <c r="W14" s="14">
        <f t="shared" si="5"/>
      </c>
      <c r="X14" s="16">
        <f t="shared" si="6"/>
      </c>
    </row>
    <row r="15" spans="1:24" ht="12">
      <c r="A15" s="7"/>
      <c r="B15" s="14">
        <f>IF(A15="","",VLOOKUP(A15,Deelnemers!$A$2:$C$211,2))</f>
      </c>
      <c r="C15" s="14">
        <f>IF(A15="","",VLOOKUP(A15,Deelnemers!$A$2:$C$211,3))</f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4">
        <f t="shared" si="0"/>
      </c>
      <c r="S15" s="14">
        <f t="shared" si="1"/>
      </c>
      <c r="T15" s="14">
        <f t="shared" si="2"/>
      </c>
      <c r="U15" s="14">
        <f t="shared" si="3"/>
      </c>
      <c r="V15" s="14">
        <f t="shared" si="4"/>
      </c>
      <c r="W15" s="14">
        <f t="shared" si="5"/>
      </c>
      <c r="X15" s="16">
        <f t="shared" si="6"/>
      </c>
    </row>
    <row r="16" spans="1:24" ht="12">
      <c r="A16" s="7"/>
      <c r="B16" s="14">
        <f>IF(A16="","",VLOOKUP(A16,Deelnemers!$A$2:$C$211,2))</f>
      </c>
      <c r="C16" s="14">
        <f>IF(A16="","",VLOOKUP(A16,Deelnemers!$A$2:$C$211,3))</f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4">
        <f t="shared" si="0"/>
      </c>
      <c r="S16" s="14">
        <f t="shared" si="1"/>
      </c>
      <c r="T16" s="14">
        <f t="shared" si="2"/>
      </c>
      <c r="U16" s="14">
        <f t="shared" si="3"/>
      </c>
      <c r="V16" s="14">
        <f t="shared" si="4"/>
      </c>
      <c r="W16" s="14">
        <f t="shared" si="5"/>
      </c>
      <c r="X16" s="16">
        <f t="shared" si="6"/>
      </c>
    </row>
    <row r="17" spans="1:24" ht="12">
      <c r="A17" s="7"/>
      <c r="B17" s="14">
        <f>IF(A17="","",VLOOKUP(A17,Deelnemers!$A$2:$C$211,2))</f>
      </c>
      <c r="C17" s="14">
        <f>IF(A17="","",VLOOKUP(A17,Deelnemers!$A$2:$C$211,3))</f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4">
        <f t="shared" si="0"/>
      </c>
      <c r="S17" s="14">
        <f t="shared" si="1"/>
      </c>
      <c r="T17" s="14">
        <f t="shared" si="2"/>
      </c>
      <c r="U17" s="14">
        <f t="shared" si="3"/>
      </c>
      <c r="V17" s="14">
        <f t="shared" si="4"/>
      </c>
      <c r="W17" s="14">
        <f t="shared" si="5"/>
      </c>
      <c r="X17" s="16">
        <f t="shared" si="6"/>
      </c>
    </row>
    <row r="18" spans="1:24" ht="12">
      <c r="A18" s="7"/>
      <c r="B18" s="14">
        <f>IF(A18="","",VLOOKUP(A18,Deelnemers!$A$2:$C$211,2))</f>
      </c>
      <c r="C18" s="14">
        <f>IF(A18="","",VLOOKUP(A18,Deelnemers!$A$2:$C$211,3))</f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4">
        <f t="shared" si="0"/>
      </c>
      <c r="S18" s="14">
        <f t="shared" si="1"/>
      </c>
      <c r="T18" s="14">
        <f t="shared" si="2"/>
      </c>
      <c r="U18" s="14">
        <f t="shared" si="3"/>
      </c>
      <c r="V18" s="14">
        <f t="shared" si="4"/>
      </c>
      <c r="W18" s="14">
        <f t="shared" si="5"/>
      </c>
      <c r="X18" s="16">
        <f t="shared" si="6"/>
      </c>
    </row>
    <row r="19" spans="1:24" ht="12">
      <c r="A19" s="7"/>
      <c r="B19" s="14">
        <f>IF(A19="","",VLOOKUP(A19,Deelnemers!$A$2:$C$211,2))</f>
      </c>
      <c r="C19" s="14">
        <f>IF(A19="","",VLOOKUP(A19,Deelnemers!$A$2:$C$211,3))</f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4">
        <f t="shared" si="0"/>
      </c>
      <c r="S19" s="14">
        <f t="shared" si="1"/>
      </c>
      <c r="T19" s="14">
        <f t="shared" si="2"/>
      </c>
      <c r="U19" s="14">
        <f t="shared" si="3"/>
      </c>
      <c r="V19" s="14">
        <f t="shared" si="4"/>
      </c>
      <c r="W19" s="14">
        <f t="shared" si="5"/>
      </c>
      <c r="X19" s="16">
        <f t="shared" si="6"/>
      </c>
    </row>
    <row r="20" spans="1:24" ht="12">
      <c r="A20" s="7"/>
      <c r="B20" s="14">
        <f>IF(A20="","",VLOOKUP(A20,Deelnemers!$A$2:$C$211,2))</f>
      </c>
      <c r="C20" s="14">
        <f>IF(A20="","",VLOOKUP(A20,Deelnemers!$A$2:$C$211,3))</f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4">
        <f t="shared" si="0"/>
      </c>
      <c r="S20" s="14">
        <f t="shared" si="1"/>
      </c>
      <c r="T20" s="14">
        <f t="shared" si="2"/>
      </c>
      <c r="U20" s="14">
        <f t="shared" si="3"/>
      </c>
      <c r="V20" s="14">
        <f t="shared" si="4"/>
      </c>
      <c r="W20" s="14">
        <f t="shared" si="5"/>
      </c>
      <c r="X20" s="16">
        <f t="shared" si="6"/>
      </c>
    </row>
    <row r="21" spans="1:24" ht="12">
      <c r="A21" s="7"/>
      <c r="B21" s="14">
        <f>IF(A21="","",VLOOKUP(A21,Deelnemers!$A$2:$C$211,2))</f>
      </c>
      <c r="C21" s="14">
        <f>IF(A21="","",VLOOKUP(A21,Deelnemers!$A$2:$C$211,3))</f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4">
        <f t="shared" si="0"/>
      </c>
      <c r="S21" s="14">
        <f t="shared" si="1"/>
      </c>
      <c r="T21" s="14">
        <f t="shared" si="2"/>
      </c>
      <c r="U21" s="14">
        <f t="shared" si="3"/>
      </c>
      <c r="V21" s="14">
        <f t="shared" si="4"/>
      </c>
      <c r="W21" s="14">
        <f t="shared" si="5"/>
      </c>
      <c r="X21" s="16">
        <f t="shared" si="6"/>
      </c>
    </row>
    <row r="22" spans="1:24" ht="12.75" thickBot="1">
      <c r="A22" s="9"/>
      <c r="B22" s="15">
        <f>IF(A22="","",VLOOKUP(A22,Deelnemers!$A$2:$C$211,2))</f>
      </c>
      <c r="C22" s="15">
        <f>IF(A22="","",VLOOKUP(A22,Deelnemers!$A$2:$C$211,3))</f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5">
        <f t="shared" si="0"/>
      </c>
      <c r="S22" s="15">
        <f t="shared" si="1"/>
      </c>
      <c r="T22" s="15">
        <f t="shared" si="2"/>
      </c>
      <c r="U22" s="15">
        <f t="shared" si="3"/>
      </c>
      <c r="V22" s="15">
        <f t="shared" si="4"/>
      </c>
      <c r="W22" s="15">
        <f t="shared" si="5"/>
      </c>
      <c r="X22" s="17">
        <f t="shared" si="6"/>
      </c>
    </row>
    <row r="23" ht="12.75" thickBot="1"/>
    <row r="24" spans="1:19" ht="12">
      <c r="A24" s="1" t="str">
        <f>A1</f>
        <v>2 span paard</v>
      </c>
      <c r="B24" s="3"/>
      <c r="C24" s="18"/>
      <c r="D24" s="3" t="s">
        <v>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2"/>
    </row>
    <row r="25" spans="1:19" ht="12">
      <c r="A25" s="11" t="s">
        <v>0</v>
      </c>
      <c r="B25" s="4" t="s">
        <v>12</v>
      </c>
      <c r="C25" s="4" t="s">
        <v>101</v>
      </c>
      <c r="D25" s="4">
        <v>1</v>
      </c>
      <c r="E25" s="4">
        <v>2</v>
      </c>
      <c r="F25" s="4">
        <v>3</v>
      </c>
      <c r="G25" s="4">
        <v>4</v>
      </c>
      <c r="H25" s="4" t="s">
        <v>103</v>
      </c>
      <c r="I25" s="4">
        <v>6</v>
      </c>
      <c r="J25" s="4" t="s">
        <v>104</v>
      </c>
      <c r="K25" s="4">
        <v>8</v>
      </c>
      <c r="L25" s="4">
        <v>9</v>
      </c>
      <c r="M25" s="4">
        <v>10</v>
      </c>
      <c r="N25" s="4">
        <v>11</v>
      </c>
      <c r="O25" s="4">
        <v>12</v>
      </c>
      <c r="P25" s="4"/>
      <c r="Q25" s="4" t="s">
        <v>2</v>
      </c>
      <c r="R25" s="4" t="s">
        <v>3</v>
      </c>
      <c r="S25" s="12" t="s">
        <v>4</v>
      </c>
    </row>
    <row r="26" spans="1:19" ht="12">
      <c r="A26" s="14">
        <f aca="true" t="shared" si="7" ref="A26:C45">IF(A3="","",A3)</f>
        <v>44</v>
      </c>
      <c r="B26" s="14" t="str">
        <f t="shared" si="7"/>
        <v>Herman ter Harmsel</v>
      </c>
      <c r="C26" s="14" t="str">
        <f t="shared" si="7"/>
        <v>?/?/?/?</v>
      </c>
      <c r="D26" s="6"/>
      <c r="E26" s="6"/>
      <c r="F26" s="6"/>
      <c r="G26" s="6"/>
      <c r="H26" s="6">
        <v>5</v>
      </c>
      <c r="I26" s="6"/>
      <c r="J26" s="6"/>
      <c r="K26" s="6"/>
      <c r="L26" s="6"/>
      <c r="M26" s="6"/>
      <c r="N26" s="6"/>
      <c r="O26" s="6"/>
      <c r="P26" s="6"/>
      <c r="Q26" s="6">
        <v>115.72</v>
      </c>
      <c r="R26" s="14">
        <f aca="true" t="shared" si="8" ref="R26:R45">IF(OR(D26="u",E26="u",F26="u",G26="u",H26="u",I26="u",J26="u",K26="u",L26="u",M26="u",N26="u",O26="u",P26="u",Q26="u"),"U",IF(Q26="","",SUM(D26:Q26)))</f>
        <v>120.72</v>
      </c>
      <c r="S26" s="16">
        <f aca="true" t="shared" si="9" ref="S26:S45">IF(R26="","",IF(R26="U","U",RANK(R26,$R$26:$R$45,1)))</f>
        <v>2</v>
      </c>
    </row>
    <row r="27" spans="1:19" ht="12">
      <c r="A27" s="14">
        <f t="shared" si="7"/>
        <v>45</v>
      </c>
      <c r="B27" s="14" t="str">
        <f t="shared" si="7"/>
        <v>Mark Weusthof</v>
      </c>
      <c r="C27" s="14" t="str">
        <f t="shared" si="7"/>
        <v>?/?/?/?/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v>116.77</v>
      </c>
      <c r="R27" s="14">
        <f t="shared" si="8"/>
        <v>116.77</v>
      </c>
      <c r="S27" s="16">
        <f t="shared" si="9"/>
        <v>1</v>
      </c>
    </row>
    <row r="28" spans="1:19" ht="12">
      <c r="A28" s="14">
        <f t="shared" si="7"/>
        <v>46</v>
      </c>
      <c r="B28" s="14" t="str">
        <f t="shared" si="7"/>
        <v>Hans Heus</v>
      </c>
      <c r="C28" s="14" t="str">
        <f t="shared" si="7"/>
        <v>?/?/?/?/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>
        <v>131.21</v>
      </c>
      <c r="R28" s="14">
        <f t="shared" si="8"/>
        <v>131.21</v>
      </c>
      <c r="S28" s="16">
        <f t="shared" si="9"/>
        <v>3</v>
      </c>
    </row>
    <row r="29" spans="1:19" ht="12">
      <c r="A29" s="14">
        <f t="shared" si="7"/>
        <v>48</v>
      </c>
      <c r="B29" s="14" t="str">
        <f t="shared" si="7"/>
        <v>Denis Peters</v>
      </c>
      <c r="C29" s="14" t="str">
        <f t="shared" si="7"/>
        <v>?/?/?/?/</v>
      </c>
      <c r="D29" s="8"/>
      <c r="E29" s="8"/>
      <c r="F29" s="8"/>
      <c r="G29" s="8"/>
      <c r="H29" s="8"/>
      <c r="I29" s="8"/>
      <c r="J29" s="8">
        <v>5</v>
      </c>
      <c r="K29" s="8"/>
      <c r="L29" s="8"/>
      <c r="M29" s="8">
        <v>5</v>
      </c>
      <c r="N29" s="8"/>
      <c r="O29" s="8"/>
      <c r="P29" s="8"/>
      <c r="Q29" s="8">
        <v>138.99</v>
      </c>
      <c r="R29" s="14">
        <f t="shared" si="8"/>
        <v>148.99</v>
      </c>
      <c r="S29" s="16">
        <f t="shared" si="9"/>
        <v>4</v>
      </c>
    </row>
    <row r="30" spans="1:19" ht="12">
      <c r="A30" s="14">
        <f t="shared" si="7"/>
        <v>54</v>
      </c>
      <c r="B30" s="14" t="str">
        <f t="shared" si="7"/>
        <v>Christoph Sandmann</v>
      </c>
      <c r="C30" s="14" t="str">
        <f t="shared" si="7"/>
        <v>?/?/?/?/</v>
      </c>
      <c r="D30" s="8"/>
      <c r="E30" s="8"/>
      <c r="F30" s="8"/>
      <c r="G30" s="8">
        <v>5</v>
      </c>
      <c r="H30" s="8">
        <v>10</v>
      </c>
      <c r="I30" s="8"/>
      <c r="J30" s="8">
        <v>10</v>
      </c>
      <c r="K30" s="8">
        <v>5</v>
      </c>
      <c r="L30" s="8"/>
      <c r="M30" s="8"/>
      <c r="N30" s="8"/>
      <c r="O30" s="8"/>
      <c r="P30" s="8"/>
      <c r="Q30" s="8">
        <v>137.45</v>
      </c>
      <c r="R30" s="14">
        <f t="shared" si="8"/>
        <v>167.45</v>
      </c>
      <c r="S30" s="16">
        <f t="shared" si="9"/>
        <v>5</v>
      </c>
    </row>
    <row r="31" spans="1:19" ht="12">
      <c r="A31" s="14">
        <f t="shared" si="7"/>
      </c>
      <c r="B31" s="14">
        <f t="shared" si="7"/>
      </c>
      <c r="C31" s="14">
        <f t="shared" si="7"/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4">
        <f t="shared" si="8"/>
      </c>
      <c r="S31" s="16">
        <f t="shared" si="9"/>
      </c>
    </row>
    <row r="32" spans="1:19" ht="12">
      <c r="A32" s="14">
        <f t="shared" si="7"/>
      </c>
      <c r="B32" s="14">
        <f t="shared" si="7"/>
      </c>
      <c r="C32" s="14">
        <f t="shared" si="7"/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4">
        <f t="shared" si="8"/>
      </c>
      <c r="S32" s="16">
        <f t="shared" si="9"/>
      </c>
    </row>
    <row r="33" spans="1:19" ht="12">
      <c r="A33" s="14">
        <f t="shared" si="7"/>
      </c>
      <c r="B33" s="14">
        <f t="shared" si="7"/>
      </c>
      <c r="C33" s="14">
        <f t="shared" si="7"/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4">
        <f t="shared" si="8"/>
      </c>
      <c r="S33" s="16">
        <f t="shared" si="9"/>
      </c>
    </row>
    <row r="34" spans="1:19" ht="12">
      <c r="A34" s="14">
        <f t="shared" si="7"/>
      </c>
      <c r="B34" s="14">
        <f t="shared" si="7"/>
      </c>
      <c r="C34" s="14">
        <f t="shared" si="7"/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4">
        <f t="shared" si="8"/>
      </c>
      <c r="S34" s="16">
        <f t="shared" si="9"/>
      </c>
    </row>
    <row r="35" spans="1:19" ht="12">
      <c r="A35" s="14">
        <f t="shared" si="7"/>
      </c>
      <c r="B35" s="14">
        <f t="shared" si="7"/>
      </c>
      <c r="C35" s="14">
        <f t="shared" si="7"/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4">
        <f t="shared" si="8"/>
      </c>
      <c r="S35" s="16">
        <f t="shared" si="9"/>
      </c>
    </row>
    <row r="36" spans="1:19" ht="12">
      <c r="A36" s="14">
        <f t="shared" si="7"/>
      </c>
      <c r="B36" s="14">
        <f t="shared" si="7"/>
      </c>
      <c r="C36" s="14">
        <f t="shared" si="7"/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14">
        <f t="shared" si="8"/>
      </c>
      <c r="S36" s="16">
        <f t="shared" si="9"/>
      </c>
    </row>
    <row r="37" spans="1:19" ht="12">
      <c r="A37" s="14">
        <f t="shared" si="7"/>
      </c>
      <c r="B37" s="14">
        <f t="shared" si="7"/>
      </c>
      <c r="C37" s="14">
        <f t="shared" si="7"/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4">
        <f t="shared" si="8"/>
      </c>
      <c r="S37" s="16">
        <f t="shared" si="9"/>
      </c>
    </row>
    <row r="38" spans="1:19" ht="12">
      <c r="A38" s="14">
        <f t="shared" si="7"/>
      </c>
      <c r="B38" s="14">
        <f t="shared" si="7"/>
      </c>
      <c r="C38" s="14">
        <f t="shared" si="7"/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4">
        <f t="shared" si="8"/>
      </c>
      <c r="S38" s="16">
        <f t="shared" si="9"/>
      </c>
    </row>
    <row r="39" spans="1:19" ht="12">
      <c r="A39" s="14">
        <f t="shared" si="7"/>
      </c>
      <c r="B39" s="14">
        <f t="shared" si="7"/>
      </c>
      <c r="C39" s="14">
        <f t="shared" si="7"/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4">
        <f t="shared" si="8"/>
      </c>
      <c r="S39" s="16">
        <f t="shared" si="9"/>
      </c>
    </row>
    <row r="40" spans="1:19" ht="12">
      <c r="A40" s="14">
        <f t="shared" si="7"/>
      </c>
      <c r="B40" s="14">
        <f t="shared" si="7"/>
      </c>
      <c r="C40" s="14">
        <f t="shared" si="7"/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4">
        <f t="shared" si="8"/>
      </c>
      <c r="S40" s="16">
        <f t="shared" si="9"/>
      </c>
    </row>
    <row r="41" spans="1:19" ht="12">
      <c r="A41" s="14">
        <f t="shared" si="7"/>
      </c>
      <c r="B41" s="14">
        <f t="shared" si="7"/>
      </c>
      <c r="C41" s="14">
        <f t="shared" si="7"/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4">
        <f t="shared" si="8"/>
      </c>
      <c r="S41" s="16">
        <f t="shared" si="9"/>
      </c>
    </row>
    <row r="42" spans="1:19" ht="12">
      <c r="A42" s="14">
        <f t="shared" si="7"/>
      </c>
      <c r="B42" s="14">
        <f t="shared" si="7"/>
      </c>
      <c r="C42" s="14">
        <f t="shared" si="7"/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14">
        <f t="shared" si="8"/>
      </c>
      <c r="S42" s="16">
        <f t="shared" si="9"/>
      </c>
    </row>
    <row r="43" spans="1:19" ht="12">
      <c r="A43" s="14">
        <f t="shared" si="7"/>
      </c>
      <c r="B43" s="14">
        <f t="shared" si="7"/>
      </c>
      <c r="C43" s="14">
        <f t="shared" si="7"/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4">
        <f t="shared" si="8"/>
      </c>
      <c r="S43" s="16">
        <f t="shared" si="9"/>
      </c>
    </row>
    <row r="44" spans="1:19" ht="12">
      <c r="A44" s="14">
        <f t="shared" si="7"/>
      </c>
      <c r="B44" s="14">
        <f t="shared" si="7"/>
      </c>
      <c r="C44" s="14">
        <f t="shared" si="7"/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4">
        <f t="shared" si="8"/>
      </c>
      <c r="S44" s="16">
        <f t="shared" si="9"/>
      </c>
    </row>
    <row r="45" spans="1:19" ht="12.75" thickBot="1">
      <c r="A45" s="15">
        <f t="shared" si="7"/>
      </c>
      <c r="B45" s="15">
        <f t="shared" si="7"/>
      </c>
      <c r="C45" s="15">
        <f t="shared" si="7"/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5">
        <f t="shared" si="8"/>
      </c>
      <c r="S45" s="17">
        <f t="shared" si="9"/>
      </c>
    </row>
  </sheetData>
  <sheetProtection/>
  <mergeCells count="6">
    <mergeCell ref="D1:S1"/>
    <mergeCell ref="W1:X1"/>
    <mergeCell ref="T1:V1"/>
    <mergeCell ref="A24:B24"/>
    <mergeCell ref="D24:S24"/>
    <mergeCell ref="A1:B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Arjan Grootemarsink</dc:creator>
  <cp:keywords/>
  <dc:description/>
  <cp:lastModifiedBy>Anne Engbers</cp:lastModifiedBy>
  <cp:lastPrinted>2014-01-17T16:48:11Z</cp:lastPrinted>
  <dcterms:created xsi:type="dcterms:W3CDTF">2014-01-17T15:47:26Z</dcterms:created>
  <dcterms:modified xsi:type="dcterms:W3CDTF">2015-01-27T09:23:53Z</dcterms:modified>
  <cp:category/>
  <cp:version/>
  <cp:contentType/>
  <cp:contentStatus/>
</cp:coreProperties>
</file>